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ene\Documents\plany\standardy 2025\"/>
    </mc:Choice>
  </mc:AlternateContent>
  <xr:revisionPtr revIDLastSave="0" documentId="13_ncr:1_{3BDC2019-C03C-446A-ABAF-2525058286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y studiów 2025-2026 godziny" sheetId="4" r:id="rId1"/>
  </sheets>
  <definedNames>
    <definedName name="_xlnm.Print_Area" localSheetId="0">'Plany studiów 2025-2026 godziny'!$A$1:$S$148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5" i="4" l="1"/>
  <c r="H145" i="4"/>
  <c r="O137" i="4"/>
  <c r="Q36" i="4"/>
  <c r="P36" i="4"/>
  <c r="O36" i="4"/>
  <c r="N36" i="4"/>
  <c r="N137" i="4" s="1"/>
  <c r="M36" i="4"/>
  <c r="K36" i="4"/>
  <c r="I36" i="4"/>
  <c r="H36" i="4"/>
  <c r="G36" i="4"/>
  <c r="F36" i="4"/>
  <c r="E36" i="4"/>
  <c r="D36" i="4"/>
  <c r="J23" i="4" l="1"/>
  <c r="J24" i="4"/>
  <c r="J25" i="4"/>
  <c r="J26" i="4"/>
  <c r="J27" i="4"/>
  <c r="J28" i="4"/>
  <c r="J29" i="4"/>
  <c r="J30" i="4"/>
  <c r="J31" i="4"/>
  <c r="J32" i="4"/>
  <c r="J33" i="4"/>
  <c r="J34" i="4"/>
  <c r="J35" i="4"/>
  <c r="J22" i="4"/>
  <c r="J36" i="4" l="1"/>
  <c r="J123" i="4"/>
  <c r="J124" i="4"/>
  <c r="J125" i="4"/>
  <c r="J126" i="4"/>
  <c r="J127" i="4"/>
  <c r="J128" i="4"/>
  <c r="J129" i="4"/>
  <c r="J130" i="4"/>
  <c r="J131" i="4"/>
  <c r="J132" i="4"/>
  <c r="J122" i="4"/>
  <c r="J88" i="4"/>
  <c r="J89" i="4"/>
  <c r="J90" i="4"/>
  <c r="J91" i="4"/>
  <c r="J92" i="4"/>
  <c r="J93" i="4"/>
  <c r="J94" i="4"/>
  <c r="J95" i="4"/>
  <c r="J97" i="4"/>
  <c r="J98" i="4"/>
  <c r="J99" i="4"/>
  <c r="J87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54" i="4"/>
  <c r="J133" i="4" l="1"/>
  <c r="J68" i="4"/>
  <c r="J100" i="4"/>
  <c r="H149" i="4" s="1"/>
  <c r="I144" i="4"/>
  <c r="H144" i="4"/>
  <c r="I143" i="4"/>
  <c r="H143" i="4"/>
  <c r="I142" i="4"/>
  <c r="I141" i="4"/>
  <c r="H141" i="4"/>
  <c r="L33" i="4"/>
  <c r="L34" i="4"/>
  <c r="L35" i="4"/>
  <c r="R133" i="4"/>
  <c r="Q133" i="4"/>
  <c r="L131" i="4"/>
  <c r="K126" i="4"/>
  <c r="K133" i="4" s="1"/>
  <c r="L123" i="4"/>
  <c r="L124" i="4"/>
  <c r="L125" i="4"/>
  <c r="L127" i="4"/>
  <c r="L128" i="4"/>
  <c r="L129" i="4"/>
  <c r="L130" i="4"/>
  <c r="L122" i="4"/>
  <c r="R100" i="4"/>
  <c r="Q100" i="4"/>
  <c r="K93" i="4"/>
  <c r="L93" i="4" s="1"/>
  <c r="L89" i="4"/>
  <c r="L90" i="4"/>
  <c r="L91" i="4"/>
  <c r="L92" i="4"/>
  <c r="L94" i="4"/>
  <c r="L95" i="4"/>
  <c r="L97" i="4"/>
  <c r="L98" i="4"/>
  <c r="L99" i="4"/>
  <c r="R68" i="4"/>
  <c r="Q68" i="4"/>
  <c r="L63" i="4"/>
  <c r="L64" i="4"/>
  <c r="L67" i="4"/>
  <c r="K62" i="4"/>
  <c r="L62" i="4" s="1"/>
  <c r="L61" i="4"/>
  <c r="L60" i="4"/>
  <c r="Q137" i="4" l="1"/>
  <c r="J137" i="4"/>
  <c r="K100" i="4"/>
  <c r="L126" i="4"/>
  <c r="L133" i="4" s="1"/>
  <c r="K68" i="4"/>
  <c r="I146" i="4"/>
  <c r="L55" i="4"/>
  <c r="L56" i="4"/>
  <c r="L57" i="4"/>
  <c r="L58" i="4"/>
  <c r="L59" i="4"/>
  <c r="L54" i="4"/>
  <c r="R36" i="4"/>
  <c r="R137" i="4" s="1"/>
  <c r="L23" i="4"/>
  <c r="L24" i="4"/>
  <c r="L26" i="4"/>
  <c r="L28" i="4"/>
  <c r="L32" i="4"/>
  <c r="M133" i="4"/>
  <c r="I133" i="4"/>
  <c r="H133" i="4"/>
  <c r="G133" i="4"/>
  <c r="F133" i="4"/>
  <c r="E133" i="4"/>
  <c r="D133" i="4"/>
  <c r="M100" i="4"/>
  <c r="I100" i="4"/>
  <c r="H100" i="4"/>
  <c r="G100" i="4"/>
  <c r="F100" i="4"/>
  <c r="E100" i="4"/>
  <c r="D100" i="4"/>
  <c r="L88" i="4"/>
  <c r="H142" i="4"/>
  <c r="M68" i="4"/>
  <c r="I68" i="4"/>
  <c r="H68" i="4"/>
  <c r="G68" i="4"/>
  <c r="F68" i="4"/>
  <c r="E68" i="4"/>
  <c r="D68" i="4"/>
  <c r="L66" i="4"/>
  <c r="L31" i="4"/>
  <c r="L30" i="4"/>
  <c r="L29" i="4"/>
  <c r="L27" i="4"/>
  <c r="L25" i="4"/>
  <c r="L22" i="4"/>
  <c r="K137" i="4" l="1"/>
  <c r="G137" i="4"/>
  <c r="D137" i="4"/>
  <c r="H137" i="4"/>
  <c r="L36" i="4"/>
  <c r="E137" i="4"/>
  <c r="I137" i="4"/>
  <c r="F137" i="4"/>
  <c r="M137" i="4"/>
  <c r="G153" i="4"/>
  <c r="H150" i="4"/>
  <c r="H151" i="4" s="1"/>
  <c r="H146" i="4"/>
  <c r="L65" i="4"/>
  <c r="L68" i="4" s="1"/>
  <c r="L87" i="4"/>
  <c r="L100" i="4" s="1"/>
  <c r="L137" i="4" l="1"/>
  <c r="I150" i="4"/>
  <c r="I149" i="4"/>
  <c r="I151" i="4" l="1"/>
</calcChain>
</file>

<file path=xl/sharedStrings.xml><?xml version="1.0" encoding="utf-8"?>
<sst xmlns="http://schemas.openxmlformats.org/spreadsheetml/2006/main" count="439" uniqueCount="181">
  <si>
    <t>Rok</t>
  </si>
  <si>
    <t>I</t>
  </si>
  <si>
    <t>Nabór:</t>
  </si>
  <si>
    <t>Semestr</t>
  </si>
  <si>
    <t>Symbol</t>
  </si>
  <si>
    <t>Nazwa przedmiotu</t>
  </si>
  <si>
    <t>GODZINY</t>
  </si>
  <si>
    <t>ECTS</t>
  </si>
  <si>
    <t>FORMA ZALICZENIA</t>
  </si>
  <si>
    <t>Obszar</t>
  </si>
  <si>
    <t>Wykłady</t>
  </si>
  <si>
    <t>Konwersatoria</t>
  </si>
  <si>
    <t>1.1</t>
  </si>
  <si>
    <t>-</t>
  </si>
  <si>
    <t>B</t>
  </si>
  <si>
    <t>1.2</t>
  </si>
  <si>
    <t>A</t>
  </si>
  <si>
    <t>1.3</t>
  </si>
  <si>
    <t>1.4</t>
  </si>
  <si>
    <t>1.5</t>
  </si>
  <si>
    <t>D</t>
  </si>
  <si>
    <t>1.6</t>
  </si>
  <si>
    <t>1.7</t>
  </si>
  <si>
    <t>1.8</t>
  </si>
  <si>
    <t>1.9</t>
  </si>
  <si>
    <t>1.10</t>
  </si>
  <si>
    <t>1.11</t>
  </si>
  <si>
    <t>1.12</t>
  </si>
  <si>
    <t>Razem:</t>
  </si>
  <si>
    <t xml:space="preserve">Legenda: </t>
  </si>
  <si>
    <t>Egzamin</t>
  </si>
  <si>
    <t>Zaliczenie z oceną</t>
  </si>
  <si>
    <t>Zaliczenie bez oceny</t>
  </si>
  <si>
    <t>E -</t>
  </si>
  <si>
    <t>2.1</t>
  </si>
  <si>
    <t>2.2</t>
  </si>
  <si>
    <t>2.3</t>
  </si>
  <si>
    <t>2.4</t>
  </si>
  <si>
    <t>2.5</t>
  </si>
  <si>
    <t>2.6</t>
  </si>
  <si>
    <t>2.7</t>
  </si>
  <si>
    <t>2.8</t>
  </si>
  <si>
    <t>II</t>
  </si>
  <si>
    <t>3.2</t>
  </si>
  <si>
    <t>3.3</t>
  </si>
  <si>
    <t>3.4</t>
  </si>
  <si>
    <t>3.5</t>
  </si>
  <si>
    <t>3.6</t>
  </si>
  <si>
    <t>3.7</t>
  </si>
  <si>
    <t>4.1</t>
  </si>
  <si>
    <t>C</t>
  </si>
  <si>
    <t>4.2</t>
  </si>
  <si>
    <t>4.3</t>
  </si>
  <si>
    <t>4.4</t>
  </si>
  <si>
    <t>4.5</t>
  </si>
  <si>
    <t>4.7</t>
  </si>
  <si>
    <t>III</t>
  </si>
  <si>
    <t>IV</t>
  </si>
  <si>
    <t>1.13</t>
  </si>
  <si>
    <t>ZO</t>
  </si>
  <si>
    <t>ZO -</t>
  </si>
  <si>
    <t>Z-</t>
  </si>
  <si>
    <t>ZP</t>
  </si>
  <si>
    <t>Zajęcia praktyczne</t>
  </si>
  <si>
    <t>Praktyka zawodowa</t>
  </si>
  <si>
    <t>ZP-</t>
  </si>
  <si>
    <t>ZO/Z</t>
  </si>
  <si>
    <t>PZ</t>
  </si>
  <si>
    <t>E-</t>
  </si>
  <si>
    <t>ZO-</t>
  </si>
  <si>
    <t xml:space="preserve">ZO </t>
  </si>
  <si>
    <t>PZ-</t>
  </si>
  <si>
    <t>Z/ZO</t>
  </si>
  <si>
    <t xml:space="preserve">J. angielski </t>
  </si>
  <si>
    <t>E</t>
  </si>
  <si>
    <t>3.8</t>
  </si>
  <si>
    <t>1.14</t>
  </si>
  <si>
    <t>T</t>
  </si>
  <si>
    <t>4.6</t>
  </si>
  <si>
    <t>4.9</t>
  </si>
  <si>
    <t>2025/2026</t>
  </si>
  <si>
    <t>Zarządzanie w  praktyce zawodowej pielęgniarki - podstawy</t>
  </si>
  <si>
    <t>Zarządzanie w  praktyce zawodowej pielęgniarki - jakość w ochronie zdrowia</t>
  </si>
  <si>
    <t>Wielokulturowość w praktyce zawodowej pielęgniarki</t>
  </si>
  <si>
    <t>Ćw</t>
  </si>
  <si>
    <t>Ćw. Sym</t>
  </si>
  <si>
    <t xml:space="preserve">Pielęgniarstwo epidemiologiczne </t>
  </si>
  <si>
    <t xml:space="preserve">Opieka i edukacja terapeutyczna w cukrzycy </t>
  </si>
  <si>
    <t>Badania naukowe w praktyce zawodowej pielęgniarki</t>
  </si>
  <si>
    <t>Informacja naukowa</t>
  </si>
  <si>
    <t>Praktyka zawodowa pielęgniarki oparta na dowodach naukowych</t>
  </si>
  <si>
    <t>Praktyka zawodowa pielęgniarki w perspektywie międzynarodowej</t>
  </si>
  <si>
    <t xml:space="preserve">Zarządzanie w  praktyce zawodowej pielęgniarki - zarządzanie zasobami ludzkimi </t>
  </si>
  <si>
    <t>Opieka i edukacja terapeutyczna w wybranych chorobach przewlekłych u dzieci</t>
  </si>
  <si>
    <t>ZAAWANSOWANA PRAKTYKA PIELĘGNIARSKA</t>
  </si>
  <si>
    <t>A-</t>
  </si>
  <si>
    <t xml:space="preserve">B- </t>
  </si>
  <si>
    <t xml:space="preserve">C- </t>
  </si>
  <si>
    <t>BADANIA NAUKOWE I ROZWÓJ PRAKTYKI ZAWODOWEJ PIELĘGNIARKI</t>
  </si>
  <si>
    <t xml:space="preserve">D- </t>
  </si>
  <si>
    <t>PRAKTYKI ZAWODOWE</t>
  </si>
  <si>
    <t>GODZINY DO DYSPOZYCJI UCZELNI</t>
  </si>
  <si>
    <t>Prawo w praktyce zawodowej pielęgniarki</t>
  </si>
  <si>
    <t xml:space="preserve">Dydaktyka medyczna </t>
  </si>
  <si>
    <t>J. angielski</t>
  </si>
  <si>
    <t>Farmakologia i ordynowanie produktów leczniczych</t>
  </si>
  <si>
    <t xml:space="preserve">Poradnictwo w pielęgniarstwie </t>
  </si>
  <si>
    <t>Koordynowana opieka zdrowotna</t>
  </si>
  <si>
    <t>Opieka i edukacja terapeutyczna w chorobach o podłożu alergicznym</t>
  </si>
  <si>
    <t>2.9</t>
  </si>
  <si>
    <t>2.10</t>
  </si>
  <si>
    <t>2.11</t>
  </si>
  <si>
    <t>2.12</t>
  </si>
  <si>
    <t>2.13</t>
  </si>
  <si>
    <t>Statystyka medyczna</t>
  </si>
  <si>
    <t>Choroby autoimmunologiczne</t>
  </si>
  <si>
    <t xml:space="preserve">Podstawy orzekania o czasowej niezdolności do pracy </t>
  </si>
  <si>
    <t xml:space="preserve">Opieka i edukacja terapeutyczna w ranach przewlekłych </t>
  </si>
  <si>
    <t>3.9</t>
  </si>
  <si>
    <t>3.10</t>
  </si>
  <si>
    <t>3.11</t>
  </si>
  <si>
    <t xml:space="preserve">Kardiologia interwencyjna </t>
  </si>
  <si>
    <t>4.10</t>
  </si>
  <si>
    <t>USG w praktyce pielęgniarskiej</t>
  </si>
  <si>
    <t>4.11</t>
  </si>
  <si>
    <t>E/Z/Z</t>
  </si>
  <si>
    <t>Z</t>
  </si>
  <si>
    <t>2.14</t>
  </si>
  <si>
    <t>3.12</t>
  </si>
  <si>
    <t>Zarządzanie w  praktyce zawodowej pielęgniarki - praktyka zawodowa</t>
  </si>
  <si>
    <t xml:space="preserve">Ordynowanie leków i wypisywanie recept - praktyka zawodowa </t>
  </si>
  <si>
    <t xml:space="preserve">E- </t>
  </si>
  <si>
    <t>NAUKI SPOŁECZNE I HUMANISTYCZNE</t>
  </si>
  <si>
    <t>Z/Z/ZO</t>
  </si>
  <si>
    <t>E/Z/Z/Z</t>
  </si>
  <si>
    <t>ZO/Z/Z</t>
  </si>
  <si>
    <t xml:space="preserve">Opieka i edukacja terapeutyczna  w chorobach nowotworowych </t>
  </si>
  <si>
    <t>Opieka i edukacja terapeutyczna w bólu ostrym i przewlekłym</t>
  </si>
  <si>
    <t xml:space="preserve">Opieka i edukacja terapeutyczna w chorobach przewlekłych - zaburzenia układu nerwowego </t>
  </si>
  <si>
    <t xml:space="preserve">Opieka i edukacja terapeutyczna w zaburzeniach zdrowia psychicznego oraz rehabilitacja pacjenta z przewlekłymi  zaburzeniami psychicznymi </t>
  </si>
  <si>
    <t xml:space="preserve">Opieka i edukacja terapeutyczna w chorobach przewlekłych układu oddechowego - niewydolnościach oddechowa, POChP </t>
  </si>
  <si>
    <t xml:space="preserve">Opieka i edukacja terapeutyczna  nad pacjentem z przetoką jelitową i moczową   </t>
  </si>
  <si>
    <t>Opieka i edukacja terapeutyczna w chorobach przewlekłych  układu krążenia - niewydolność krążenia i zaburzenia rytmu</t>
  </si>
  <si>
    <t xml:space="preserve">Opieka i edukacja terapeutyczna w  chorobach przewlekłych   nerek </t>
  </si>
  <si>
    <t xml:space="preserve">Opieka i edukacja terapeutyczna w leczeniu żywieniowym  w chorobach przewlekłych </t>
  </si>
  <si>
    <t>Opieka i edukacja terapeutyczna nad pacjentem w chorobach przewlekłych naczyń</t>
  </si>
  <si>
    <t xml:space="preserve">Opieka i edukacja terapeutyczna nad pacjentem w tlenoterapii ciągłej i wentylacji mechanicznej  w chorobach przewlekłych </t>
  </si>
  <si>
    <t>Opieka i edukacja terapeutyczna  chorobach  przewlekłych układu krążenia - nadciśnienie tętnicze</t>
  </si>
  <si>
    <t xml:space="preserve">Razem </t>
  </si>
  <si>
    <t>Online godz</t>
  </si>
  <si>
    <t>Praca własna - godziny bez kontaktu</t>
  </si>
  <si>
    <t>0,4</t>
  </si>
  <si>
    <t xml:space="preserve">RAZEM godziny  w bezpośrednim kontakcie </t>
  </si>
  <si>
    <t>Godziny online</t>
  </si>
  <si>
    <t>RAZEM LICZBA GODZIN</t>
  </si>
  <si>
    <t xml:space="preserve">ECTS </t>
  </si>
  <si>
    <t xml:space="preserve">RAZEM </t>
  </si>
  <si>
    <t>Seminarium dyplomowe- przygotowanie pracy dyplomowej i przygotowanie do egzaminu dyplomowego</t>
  </si>
  <si>
    <t>Razem Praca własna - godziny bez kontaktu</t>
  </si>
  <si>
    <t xml:space="preserve">Razem liczba godzin </t>
  </si>
  <si>
    <t>E/Z/Z//Z/Z</t>
  </si>
  <si>
    <t>E/Z</t>
  </si>
  <si>
    <t>Z0/Z/Z</t>
  </si>
  <si>
    <t>ZO/Z/Z/</t>
  </si>
  <si>
    <t>ZO/Z/Z/Z</t>
  </si>
  <si>
    <t xml:space="preserve">CSM </t>
  </si>
  <si>
    <t>ECTS-on line</t>
  </si>
  <si>
    <t xml:space="preserve">Kierunek: Pielęgniarstwo 
Studia drugiego stopnia, 2 lata, 4 semestry – tryb niestacjonarny 
Nabór 2025/2026
Szczegółowy plan studiów z punktami ECTS
ROZPORZĄDZENIE MINISTRA NAUKI I SZKOLNICTWA WYŻSZEGO z dnia 10 października 2024r. zmieniające rozporządzenie w sprawie standardów kształcenia przygotowującego do wykonywania zawodu lekarza, lekarza dentysty, farmaceuty, pielęgniarki, położnej, diagnosty laboratoryjnego, fizjoterapeuty i ratownika medycznego) (Dz. U. z 2024 r. poz. 1524)
</t>
  </si>
  <si>
    <t xml:space="preserve">Podstawy wypisywania recept-przedmiot uzupełniający efekty kształcenia z  pierwszego stopnia </t>
  </si>
  <si>
    <t xml:space="preserve">Nowoczesne metody diagnostyczne/Diagostyka laboratoryjna /Przedmiot do wyboru </t>
  </si>
  <si>
    <t xml:space="preserve">Bioetyka/Dylematy etyczne w pracy pielęgniarki /przedmiot do wyboru </t>
  </si>
  <si>
    <t xml:space="preserve">Coaching i mentoring w pielęgniarstwie/Współpraca i komunikacja w zaawansowanej praktyce pielęgniarskiej/przedmiot do wyboru </t>
  </si>
  <si>
    <t>RAZEM 4 SEMESTRY</t>
  </si>
  <si>
    <t>3.13</t>
  </si>
  <si>
    <t>4.8</t>
  </si>
  <si>
    <t>Zal</t>
  </si>
  <si>
    <t xml:space="preserve"> Pielęgniarstwo transplantacyjne/Transplant Nursing-przedmiot do wyboru</t>
  </si>
  <si>
    <t>Nursing in urology/Nursing in Surgical Oncology-przedmiot do wyboru</t>
  </si>
  <si>
    <t>Opieka i edukacja terapeutyczna  w  chorobach przewlekłych  - praktyka zawodowa (oddziały onkologiczne, oddziały psychiatryczne, oddziały chorób wewnętrznych, chorób płuc, alergologiczne)</t>
  </si>
  <si>
    <t>Opieka i edukacja terapeutyczna  w  chorobach przewlekłych  - praktyka zawodowa (oddziały diabetologiczne, chorób wewnętrznych, kardiologiczne, chirurgiczne, anestezjologii i intensywnej terapii)</t>
  </si>
  <si>
    <t>Opieka i edukacja terapeutyczna  w  chorobach przewlekłych  - praktyka zawodowa ((oddziały kardiologiczne, chorób wewnętrznych, nefrologiczne, neurologiczne)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</si>
</sst>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rgb="FF9C5700"/>
      <name val="Calibri"/>
      <family val="2"/>
      <charset val="238"/>
      <scheme val="minor"/>
    </font>
    <font>
      <sz val="10"/>
      <name val="Arial CE"/>
      <charset val="238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0" borderId="0"/>
    <xf numFmtId="0" fontId="13" fillId="3" borderId="0" applyNumberFormat="0" applyBorder="0" applyAlignment="0" applyProtection="0"/>
  </cellStyleXfs>
  <cellXfs count="20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5" borderId="0" xfId="0" applyFont="1" applyFill="1" applyAlignment="1">
      <alignment horizontal="left" vertical="center" wrapText="1"/>
    </xf>
    <xf numFmtId="0" fontId="11" fillId="7" borderId="16" xfId="0" applyFont="1" applyFill="1" applyBorder="1" applyAlignment="1">
      <alignment horizontal="center" vertical="center" wrapText="1"/>
    </xf>
    <xf numFmtId="0" fontId="11" fillId="7" borderId="20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4" borderId="47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42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6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11" fillId="7" borderId="34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1" fillId="5" borderId="27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51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5" borderId="13" xfId="0" applyFont="1" applyFill="1" applyBorder="1" applyAlignment="1">
      <alignment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2" fillId="5" borderId="35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11" fillId="8" borderId="16" xfId="0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center" vertical="center" wrapText="1"/>
    </xf>
    <xf numFmtId="49" fontId="11" fillId="0" borderId="48" xfId="1" applyNumberFormat="1" applyFont="1" applyFill="1" applyBorder="1" applyAlignment="1">
      <alignment horizontal="center" vertical="center" wrapText="1"/>
    </xf>
    <xf numFmtId="49" fontId="11" fillId="0" borderId="0" xfId="1" applyNumberFormat="1" applyFont="1" applyFill="1" applyBorder="1" applyAlignment="1">
      <alignment horizontal="center" vertical="center" wrapText="1"/>
    </xf>
    <xf numFmtId="49" fontId="11" fillId="5" borderId="11" xfId="1" applyNumberFormat="1" applyFont="1" applyFill="1" applyBorder="1" applyAlignment="1">
      <alignment horizontal="center" vertical="center" wrapText="1"/>
    </xf>
    <xf numFmtId="49" fontId="11" fillId="5" borderId="12" xfId="1" applyNumberFormat="1" applyFont="1" applyFill="1" applyBorder="1" applyAlignment="1">
      <alignment horizontal="center" vertical="center" wrapText="1"/>
    </xf>
    <xf numFmtId="49" fontId="11" fillId="0" borderId="11" xfId="1" applyNumberFormat="1" applyFont="1" applyFill="1" applyBorder="1" applyAlignment="1">
      <alignment horizontal="center" vertical="center" wrapText="1"/>
    </xf>
    <xf numFmtId="49" fontId="11" fillId="0" borderId="12" xfId="1" applyNumberFormat="1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 wrapText="1"/>
    </xf>
    <xf numFmtId="0" fontId="11" fillId="5" borderId="34" xfId="0" applyFont="1" applyFill="1" applyBorder="1" applyAlignment="1">
      <alignment horizontal="center" vertical="center" wrapText="1"/>
    </xf>
    <xf numFmtId="0" fontId="11" fillId="5" borderId="46" xfId="0" applyFont="1" applyFill="1" applyBorder="1" applyAlignment="1">
      <alignment horizontal="center" vertical="center" wrapText="1"/>
    </xf>
    <xf numFmtId="0" fontId="11" fillId="5" borderId="53" xfId="0" applyFont="1" applyFill="1" applyBorder="1" applyAlignment="1">
      <alignment horizontal="center" vertical="center" wrapText="1"/>
    </xf>
    <xf numFmtId="0" fontId="1" fillId="0" borderId="0" xfId="0" applyFont="1"/>
    <xf numFmtId="0" fontId="12" fillId="0" borderId="0" xfId="0" applyFont="1"/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/>
    <xf numFmtId="0" fontId="4" fillId="0" borderId="0" xfId="0" applyFont="1" applyAlignment="1">
      <alignment horizontal="center" vertical="center" wrapText="1"/>
    </xf>
    <xf numFmtId="0" fontId="14" fillId="0" borderId="0" xfId="0" applyFont="1" applyAlignment="1">
      <alignment horizontal="right"/>
    </xf>
    <xf numFmtId="49" fontId="11" fillId="5" borderId="52" xfId="1" applyNumberFormat="1" applyFont="1" applyFill="1" applyBorder="1" applyAlignment="1">
      <alignment horizontal="center" vertical="center" wrapText="1"/>
    </xf>
    <xf numFmtId="49" fontId="11" fillId="5" borderId="8" xfId="1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2" fillId="4" borderId="30" xfId="0" applyFont="1" applyFill="1" applyBorder="1" applyAlignment="1">
      <alignment horizontal="center" vertical="center" wrapText="1"/>
    </xf>
    <xf numFmtId="0" fontId="12" fillId="4" borderId="40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4" borderId="57" xfId="0" applyFont="1" applyFill="1" applyBorder="1" applyAlignment="1">
      <alignment horizontal="center" vertical="center" wrapText="1"/>
    </xf>
    <xf numFmtId="0" fontId="12" fillId="4" borderId="56" xfId="0" applyFont="1" applyFill="1" applyBorder="1" applyAlignment="1">
      <alignment horizontal="center" vertical="center" wrapText="1"/>
    </xf>
    <xf numFmtId="0" fontId="11" fillId="5" borderId="52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49" fontId="11" fillId="0" borderId="14" xfId="1" applyNumberFormat="1" applyFont="1" applyFill="1" applyBorder="1" applyAlignment="1">
      <alignment horizontal="center" vertical="center" wrapText="1"/>
    </xf>
    <xf numFmtId="49" fontId="11" fillId="0" borderId="28" xfId="1" applyNumberFormat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 wrapText="1"/>
    </xf>
    <xf numFmtId="0" fontId="11" fillId="7" borderId="48" xfId="0" applyFont="1" applyFill="1" applyBorder="1" applyAlignment="1">
      <alignment horizontal="center" vertical="center" wrapText="1"/>
    </xf>
    <xf numFmtId="0" fontId="1" fillId="7" borderId="15" xfId="0" applyFont="1" applyFill="1" applyBorder="1"/>
    <xf numFmtId="0" fontId="12" fillId="0" borderId="17" xfId="0" applyFont="1" applyBorder="1" applyAlignment="1">
      <alignment horizontal="left"/>
    </xf>
    <xf numFmtId="0" fontId="11" fillId="0" borderId="17" xfId="0" applyFont="1" applyBorder="1"/>
    <xf numFmtId="0" fontId="11" fillId="0" borderId="17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49" fontId="11" fillId="0" borderId="18" xfId="1" applyNumberFormat="1" applyFont="1" applyFill="1" applyBorder="1" applyAlignment="1">
      <alignment horizontal="center" vertical="center" wrapText="1"/>
    </xf>
    <xf numFmtId="49" fontId="11" fillId="0" borderId="55" xfId="1" applyNumberFormat="1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7" borderId="20" xfId="4" applyFont="1" applyFill="1" applyBorder="1" applyAlignment="1">
      <alignment horizontal="center" vertical="center" wrapText="1"/>
    </xf>
    <xf numFmtId="0" fontId="12" fillId="4" borderId="5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9" fontId="1" fillId="0" borderId="5" xfId="0" applyNumberFormat="1" applyFont="1" applyBorder="1"/>
    <xf numFmtId="9" fontId="1" fillId="0" borderId="45" xfId="0" applyNumberFormat="1" applyFont="1" applyBorder="1"/>
    <xf numFmtId="0" fontId="12" fillId="0" borderId="9" xfId="0" applyFont="1" applyBorder="1" applyAlignment="1">
      <alignment horizontal="left"/>
    </xf>
    <xf numFmtId="9" fontId="1" fillId="0" borderId="10" xfId="0" applyNumberFormat="1" applyFont="1" applyBorder="1"/>
    <xf numFmtId="49" fontId="11" fillId="5" borderId="48" xfId="1" applyNumberFormat="1" applyFont="1" applyFill="1" applyBorder="1" applyAlignment="1">
      <alignment horizontal="center" vertical="center" wrapText="1"/>
    </xf>
    <xf numFmtId="49" fontId="11" fillId="5" borderId="53" xfId="1" applyNumberFormat="1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45" xfId="0" applyFont="1" applyFill="1" applyBorder="1" applyAlignment="1">
      <alignment horizontal="center" vertical="center" wrapText="1"/>
    </xf>
    <xf numFmtId="0" fontId="1" fillId="5" borderId="0" xfId="0" applyFont="1" applyFill="1"/>
    <xf numFmtId="0" fontId="16" fillId="0" borderId="16" xfId="0" applyFont="1" applyBorder="1" applyAlignment="1">
      <alignment vertical="center" wrapText="1"/>
    </xf>
    <xf numFmtId="0" fontId="17" fillId="0" borderId="17" xfId="0" applyFont="1" applyBorder="1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9" fillId="0" borderId="17" xfId="0" applyFont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vertical="center" wrapText="1"/>
    </xf>
    <xf numFmtId="0" fontId="21" fillId="9" borderId="17" xfId="0" applyFont="1" applyFill="1" applyBorder="1" applyAlignment="1">
      <alignment horizontal="left"/>
    </xf>
    <xf numFmtId="0" fontId="21" fillId="9" borderId="17" xfId="0" applyFont="1" applyFill="1" applyBorder="1" applyAlignment="1">
      <alignment horizontal="center"/>
    </xf>
    <xf numFmtId="0" fontId="21" fillId="9" borderId="0" xfId="0" applyFont="1" applyFill="1"/>
    <xf numFmtId="49" fontId="16" fillId="5" borderId="11" xfId="1" applyNumberFormat="1" applyFont="1" applyFill="1" applyBorder="1" applyAlignment="1">
      <alignment horizontal="center" vertical="center" wrapText="1"/>
    </xf>
    <xf numFmtId="49" fontId="16" fillId="5" borderId="52" xfId="1" applyNumberFormat="1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49" fontId="16" fillId="5" borderId="46" xfId="1" applyNumberFormat="1" applyFont="1" applyFill="1" applyBorder="1" applyAlignment="1">
      <alignment horizontal="center" vertical="center" wrapText="1"/>
    </xf>
    <xf numFmtId="0" fontId="16" fillId="5" borderId="46" xfId="0" applyFont="1" applyFill="1" applyBorder="1" applyAlignment="1">
      <alignment horizontal="center" vertical="center" wrapText="1"/>
    </xf>
    <xf numFmtId="49" fontId="16" fillId="5" borderId="14" xfId="1" applyNumberFormat="1" applyFont="1" applyFill="1" applyBorder="1" applyAlignment="1">
      <alignment horizontal="center" vertical="center" wrapText="1"/>
    </xf>
    <xf numFmtId="49" fontId="16" fillId="5" borderId="0" xfId="1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5" borderId="53" xfId="0" applyFont="1" applyFill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9" fillId="5" borderId="17" xfId="0" applyFont="1" applyFill="1" applyBorder="1" applyAlignment="1">
      <alignment horizontal="left"/>
    </xf>
    <xf numFmtId="0" fontId="11" fillId="5" borderId="17" xfId="0" applyFont="1" applyFill="1" applyBorder="1"/>
    <xf numFmtId="0" fontId="10" fillId="5" borderId="17" xfId="0" applyFont="1" applyFill="1" applyBorder="1" applyAlignment="1">
      <alignment horizontal="left"/>
    </xf>
    <xf numFmtId="0" fontId="12" fillId="4" borderId="29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12" fillId="4" borderId="40" xfId="0" applyFont="1" applyFill="1" applyBorder="1" applyAlignment="1">
      <alignment horizontal="center" vertical="center" wrapText="1"/>
    </xf>
    <xf numFmtId="0" fontId="12" fillId="4" borderId="41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left" vertical="center" wrapText="1"/>
    </xf>
    <xf numFmtId="49" fontId="11" fillId="0" borderId="11" xfId="1" applyNumberFormat="1" applyFont="1" applyFill="1" applyBorder="1" applyAlignment="1">
      <alignment horizontal="center" vertical="center" wrapText="1"/>
    </xf>
    <xf numFmtId="49" fontId="11" fillId="0" borderId="45" xfId="1" applyNumberFormat="1" applyFont="1" applyFill="1" applyBorder="1" applyAlignment="1">
      <alignment horizontal="center" vertical="center" wrapText="1"/>
    </xf>
    <xf numFmtId="49" fontId="11" fillId="0" borderId="14" xfId="1" applyNumberFormat="1" applyFont="1" applyFill="1" applyBorder="1" applyAlignment="1">
      <alignment horizontal="center" vertical="center" wrapText="1"/>
    </xf>
    <xf numFmtId="49" fontId="11" fillId="0" borderId="28" xfId="1" applyNumberFormat="1" applyFont="1" applyFill="1" applyBorder="1" applyAlignment="1">
      <alignment horizontal="center" vertical="center" wrapText="1"/>
    </xf>
    <xf numFmtId="49" fontId="11" fillId="0" borderId="12" xfId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</cellXfs>
  <cellStyles count="5">
    <cellStyle name="Neutralne 2" xfId="2" xr:uid="{00000000-0005-0000-0000-000000000000}"/>
    <cellStyle name="Neutralny" xfId="4" builtinId="28"/>
    <cellStyle name="Normalny" xfId="0" builtinId="0"/>
    <cellStyle name="Normalny 2" xfId="3" xr:uid="{00000000-0005-0000-0000-000002000000}"/>
    <cellStyle name="Zły" xfId="1" builtin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EF1D0-C5B7-4493-97D2-98CA6F837950}">
  <sheetPr>
    <tabColor rgb="FFFF5050"/>
  </sheetPr>
  <dimension ref="A1:T164"/>
  <sheetViews>
    <sheetView showGridLines="0" tabSelected="1" zoomScaleNormal="100" zoomScalePageLayoutView="80" workbookViewId="0">
      <selection activeCell="A2" sqref="A2:S26"/>
    </sheetView>
  </sheetViews>
  <sheetFormatPr defaultColWidth="9.109375" defaultRowHeight="14.4" x14ac:dyDescent="0.3"/>
  <cols>
    <col min="1" max="1" width="8.6640625" style="90" customWidth="1"/>
    <col min="2" max="2" width="1.33203125" style="90" hidden="1" customWidth="1"/>
    <col min="3" max="3" width="37.6640625" style="90" customWidth="1"/>
    <col min="4" max="4" width="6.5546875" style="90" customWidth="1"/>
    <col min="5" max="5" width="5.44140625" style="90" customWidth="1"/>
    <col min="6" max="6" width="8.5546875" style="90" customWidth="1"/>
    <col min="7" max="7" width="16.6640625" style="90" customWidth="1"/>
    <col min="8" max="8" width="6.44140625" style="90" customWidth="1"/>
    <col min="9" max="9" width="7" style="90" bestFit="1" customWidth="1"/>
    <col min="10" max="10" width="11.6640625" style="90" customWidth="1"/>
    <col min="11" max="11" width="11.88671875" style="90" customWidth="1"/>
    <col min="12" max="12" width="6" style="90" customWidth="1"/>
    <col min="13" max="15" width="4.109375" style="90" customWidth="1"/>
    <col min="16" max="17" width="10.5546875" style="90" customWidth="1"/>
    <col min="18" max="18" width="9.5546875" style="90" customWidth="1"/>
    <col min="19" max="19" width="7.44140625" style="90" customWidth="1"/>
    <col min="20" max="16384" width="9.109375" style="90"/>
  </cols>
  <sheetData>
    <row r="1" spans="1:19" ht="5.25" customHeight="1" x14ac:dyDescent="0.3"/>
    <row r="5" spans="1:19" x14ac:dyDescent="0.3">
      <c r="A5" s="197" t="s">
        <v>167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</row>
    <row r="6" spans="1:19" x14ac:dyDescent="0.3">
      <c r="A6" s="198"/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</row>
    <row r="7" spans="1:19" x14ac:dyDescent="0.3">
      <c r="A7" s="198"/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</row>
    <row r="8" spans="1:19" x14ac:dyDescent="0.3">
      <c r="A8" s="198"/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</row>
    <row r="9" spans="1:19" x14ac:dyDescent="0.3">
      <c r="A9" s="198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</row>
    <row r="10" spans="1:19" x14ac:dyDescent="0.3">
      <c r="A10" s="198"/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</row>
    <row r="11" spans="1:19" x14ac:dyDescent="0.3">
      <c r="A11" s="198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</row>
    <row r="12" spans="1:19" x14ac:dyDescent="0.3">
      <c r="A12" s="198"/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</row>
    <row r="13" spans="1:19" x14ac:dyDescent="0.3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</row>
    <row r="14" spans="1:19" x14ac:dyDescent="0.3">
      <c r="A14" s="198"/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</row>
    <row r="15" spans="1:19" x14ac:dyDescent="0.3">
      <c r="A15" s="198"/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</row>
    <row r="16" spans="1:19" x14ac:dyDescent="0.3">
      <c r="A16" s="198"/>
      <c r="B16" s="198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</row>
    <row r="17" spans="1:20" x14ac:dyDescent="0.3">
      <c r="A17" s="144" t="s">
        <v>0</v>
      </c>
      <c r="B17" s="145" t="s">
        <v>1</v>
      </c>
      <c r="C17" s="144" t="s">
        <v>1</v>
      </c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6" t="s">
        <v>2</v>
      </c>
      <c r="Q17" s="146"/>
      <c r="R17" s="146"/>
      <c r="S17" s="146" t="s">
        <v>80</v>
      </c>
    </row>
    <row r="18" spans="1:20" x14ac:dyDescent="0.3">
      <c r="A18" s="144" t="s">
        <v>3</v>
      </c>
      <c r="B18" s="145">
        <v>1</v>
      </c>
      <c r="C18" s="144" t="s">
        <v>1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6"/>
      <c r="Q18" s="146"/>
      <c r="R18" s="146"/>
      <c r="S18" s="146"/>
    </row>
    <row r="19" spans="1:20" ht="5.4" customHeight="1" thickBot="1" x14ac:dyDescent="0.35"/>
    <row r="20" spans="1:20" ht="8.4" customHeight="1" x14ac:dyDescent="0.3">
      <c r="A20" s="199" t="s">
        <v>4</v>
      </c>
      <c r="B20" s="200"/>
      <c r="C20" s="203" t="s">
        <v>5</v>
      </c>
      <c r="D20" s="199" t="s">
        <v>6</v>
      </c>
      <c r="E20" s="205"/>
      <c r="F20" s="205"/>
      <c r="G20" s="205"/>
      <c r="H20" s="200"/>
      <c r="I20" s="200"/>
      <c r="J20" s="206"/>
      <c r="K20" s="105"/>
      <c r="L20" s="105"/>
      <c r="M20" s="187" t="s">
        <v>7</v>
      </c>
      <c r="N20" s="188"/>
      <c r="O20" s="189"/>
      <c r="P20" s="180" t="s">
        <v>8</v>
      </c>
      <c r="Q20" s="180" t="s">
        <v>149</v>
      </c>
      <c r="R20" s="180" t="s">
        <v>166</v>
      </c>
      <c r="S20" s="180" t="s">
        <v>9</v>
      </c>
    </row>
    <row r="21" spans="1:20" ht="31.2" thickBot="1" x14ac:dyDescent="0.35">
      <c r="A21" s="201"/>
      <c r="B21" s="202"/>
      <c r="C21" s="204"/>
      <c r="D21" s="9" t="s">
        <v>10</v>
      </c>
      <c r="E21" s="10" t="s">
        <v>84</v>
      </c>
      <c r="F21" s="10" t="s">
        <v>85</v>
      </c>
      <c r="G21" s="10" t="s">
        <v>11</v>
      </c>
      <c r="H21" s="11" t="s">
        <v>62</v>
      </c>
      <c r="I21" s="11" t="s">
        <v>67</v>
      </c>
      <c r="J21" s="106" t="s">
        <v>152</v>
      </c>
      <c r="K21" s="113" t="s">
        <v>150</v>
      </c>
      <c r="L21" s="10" t="s">
        <v>148</v>
      </c>
      <c r="M21" s="108" t="s">
        <v>77</v>
      </c>
      <c r="N21" s="13" t="s">
        <v>62</v>
      </c>
      <c r="O21" s="14" t="s">
        <v>67</v>
      </c>
      <c r="P21" s="181"/>
      <c r="Q21" s="181"/>
      <c r="R21" s="181"/>
      <c r="S21" s="181"/>
    </row>
    <row r="22" spans="1:20" ht="20.399999999999999" x14ac:dyDescent="0.3">
      <c r="A22" s="194" t="s">
        <v>12</v>
      </c>
      <c r="B22" s="195"/>
      <c r="C22" s="63" t="s">
        <v>81</v>
      </c>
      <c r="D22" s="64">
        <v>20</v>
      </c>
      <c r="E22" s="65"/>
      <c r="F22" s="65"/>
      <c r="G22" s="65"/>
      <c r="H22" s="66"/>
      <c r="I22" s="66"/>
      <c r="J22" s="66">
        <f>SUM(D22:I22)</f>
        <v>20</v>
      </c>
      <c r="K22" s="65">
        <v>30</v>
      </c>
      <c r="L22" s="65">
        <f>SUM(J22:K22)</f>
        <v>50</v>
      </c>
      <c r="M22" s="89">
        <v>2</v>
      </c>
      <c r="N22" s="17"/>
      <c r="O22" s="20"/>
      <c r="P22" s="21" t="s">
        <v>74</v>
      </c>
      <c r="Q22" s="21">
        <v>20</v>
      </c>
      <c r="R22" s="21">
        <v>2</v>
      </c>
      <c r="S22" s="84" t="s">
        <v>16</v>
      </c>
      <c r="T22" s="36"/>
    </row>
    <row r="23" spans="1:20" ht="20.399999999999999" x14ac:dyDescent="0.3">
      <c r="A23" s="192" t="s">
        <v>15</v>
      </c>
      <c r="B23" s="196"/>
      <c r="C23" s="23" t="s">
        <v>82</v>
      </c>
      <c r="D23" s="24">
        <v>15</v>
      </c>
      <c r="E23" s="25">
        <v>5</v>
      </c>
      <c r="F23" s="25">
        <v>5</v>
      </c>
      <c r="G23" s="25"/>
      <c r="H23" s="18"/>
      <c r="I23" s="18"/>
      <c r="J23" s="66">
        <f t="shared" ref="J23:J35" si="0">SUM(D23:I23)</f>
        <v>25</v>
      </c>
      <c r="K23" s="25">
        <v>25</v>
      </c>
      <c r="L23" s="69">
        <f t="shared" ref="L23:L35" si="1">SUM(J23:K23)</f>
        <v>50</v>
      </c>
      <c r="M23" s="33">
        <v>2</v>
      </c>
      <c r="N23" s="25"/>
      <c r="O23" s="26"/>
      <c r="P23" s="5" t="s">
        <v>125</v>
      </c>
      <c r="Q23" s="21">
        <v>15</v>
      </c>
      <c r="R23" s="21">
        <v>0.8</v>
      </c>
      <c r="S23" s="84" t="s">
        <v>16</v>
      </c>
      <c r="T23" s="36"/>
    </row>
    <row r="24" spans="1:20" ht="20.399999999999999" x14ac:dyDescent="0.3">
      <c r="A24" s="192" t="s">
        <v>17</v>
      </c>
      <c r="B24" s="196"/>
      <c r="C24" s="23" t="s">
        <v>92</v>
      </c>
      <c r="D24" s="24"/>
      <c r="E24" s="25">
        <v>5</v>
      </c>
      <c r="F24" s="25"/>
      <c r="G24" s="25">
        <v>10</v>
      </c>
      <c r="H24" s="18"/>
      <c r="I24" s="18"/>
      <c r="J24" s="66">
        <f t="shared" si="0"/>
        <v>15</v>
      </c>
      <c r="K24" s="25">
        <v>30</v>
      </c>
      <c r="L24" s="69">
        <f t="shared" si="1"/>
        <v>45</v>
      </c>
      <c r="M24" s="33">
        <v>2</v>
      </c>
      <c r="N24" s="25"/>
      <c r="O24" s="26"/>
      <c r="P24" s="5" t="s">
        <v>72</v>
      </c>
      <c r="Q24" s="21"/>
      <c r="R24" s="21"/>
      <c r="S24" s="84" t="s">
        <v>16</v>
      </c>
    </row>
    <row r="25" spans="1:20" ht="20.25" customHeight="1" x14ac:dyDescent="0.3">
      <c r="A25" s="192" t="s">
        <v>18</v>
      </c>
      <c r="B25" s="196"/>
      <c r="C25" s="67" t="s">
        <v>83</v>
      </c>
      <c r="D25" s="68">
        <v>20</v>
      </c>
      <c r="E25" s="69"/>
      <c r="F25" s="69">
        <v>5</v>
      </c>
      <c r="G25" s="69"/>
      <c r="H25" s="66"/>
      <c r="I25" s="66"/>
      <c r="J25" s="66">
        <f t="shared" si="0"/>
        <v>25</v>
      </c>
      <c r="K25" s="69">
        <v>50</v>
      </c>
      <c r="L25" s="69">
        <f t="shared" si="1"/>
        <v>75</v>
      </c>
      <c r="M25" s="88">
        <v>3</v>
      </c>
      <c r="N25" s="25"/>
      <c r="O25" s="26"/>
      <c r="P25" s="5" t="s">
        <v>59</v>
      </c>
      <c r="Q25" s="21">
        <v>10</v>
      </c>
      <c r="R25" s="21">
        <v>0.6</v>
      </c>
      <c r="S25" s="84" t="s">
        <v>16</v>
      </c>
      <c r="T25" s="36"/>
    </row>
    <row r="26" spans="1:20" x14ac:dyDescent="0.3">
      <c r="A26" s="192" t="s">
        <v>19</v>
      </c>
      <c r="B26" s="196"/>
      <c r="C26" s="23" t="s">
        <v>86</v>
      </c>
      <c r="D26" s="24">
        <v>15</v>
      </c>
      <c r="E26" s="25"/>
      <c r="F26" s="25">
        <v>5</v>
      </c>
      <c r="G26" s="25">
        <v>15</v>
      </c>
      <c r="H26" s="18"/>
      <c r="I26" s="18"/>
      <c r="J26" s="66">
        <f t="shared" si="0"/>
        <v>35</v>
      </c>
      <c r="K26" s="25">
        <v>15</v>
      </c>
      <c r="L26" s="69">
        <f t="shared" si="1"/>
        <v>50</v>
      </c>
      <c r="M26" s="33">
        <v>2</v>
      </c>
      <c r="N26" s="25"/>
      <c r="O26" s="26"/>
      <c r="P26" s="5" t="s">
        <v>125</v>
      </c>
      <c r="Q26" s="5">
        <v>15</v>
      </c>
      <c r="R26" s="5">
        <v>0.6</v>
      </c>
      <c r="S26" s="85" t="s">
        <v>14</v>
      </c>
      <c r="T26" s="36"/>
    </row>
    <row r="27" spans="1:20" ht="20.399999999999999" x14ac:dyDescent="0.3">
      <c r="A27" s="192" t="s">
        <v>21</v>
      </c>
      <c r="B27" s="196"/>
      <c r="C27" s="23" t="s">
        <v>136</v>
      </c>
      <c r="D27" s="24">
        <v>25</v>
      </c>
      <c r="E27" s="25"/>
      <c r="F27" s="147">
        <v>10</v>
      </c>
      <c r="G27" s="25"/>
      <c r="H27" s="18">
        <v>5</v>
      </c>
      <c r="I27" s="18"/>
      <c r="J27" s="66">
        <f t="shared" si="0"/>
        <v>40</v>
      </c>
      <c r="K27" s="25">
        <v>35</v>
      </c>
      <c r="L27" s="69">
        <f t="shared" si="1"/>
        <v>75</v>
      </c>
      <c r="M27" s="33">
        <v>3</v>
      </c>
      <c r="N27" s="25"/>
      <c r="O27" s="26"/>
      <c r="P27" s="5" t="s">
        <v>134</v>
      </c>
      <c r="Q27" s="5">
        <v>25</v>
      </c>
      <c r="R27" s="5">
        <v>1.5</v>
      </c>
      <c r="S27" s="85" t="s">
        <v>14</v>
      </c>
      <c r="T27" s="36"/>
    </row>
    <row r="28" spans="1:20" ht="30.6" x14ac:dyDescent="0.3">
      <c r="A28" s="192" t="s">
        <v>22</v>
      </c>
      <c r="B28" s="196"/>
      <c r="C28" s="23" t="s">
        <v>139</v>
      </c>
      <c r="D28" s="158">
        <v>20</v>
      </c>
      <c r="E28" s="69"/>
      <c r="F28" s="148">
        <v>10</v>
      </c>
      <c r="G28" s="69"/>
      <c r="H28" s="66">
        <v>5</v>
      </c>
      <c r="I28" s="18"/>
      <c r="J28" s="66">
        <f t="shared" si="0"/>
        <v>35</v>
      </c>
      <c r="K28" s="25">
        <v>40</v>
      </c>
      <c r="L28" s="69">
        <f t="shared" si="1"/>
        <v>75</v>
      </c>
      <c r="M28" s="33">
        <v>3</v>
      </c>
      <c r="N28" s="25"/>
      <c r="O28" s="26"/>
      <c r="P28" s="5" t="s">
        <v>160</v>
      </c>
      <c r="Q28" s="5">
        <v>10</v>
      </c>
      <c r="R28" s="5">
        <v>0.6</v>
      </c>
      <c r="S28" s="85" t="s">
        <v>14</v>
      </c>
      <c r="T28" s="36"/>
    </row>
    <row r="29" spans="1:20" ht="23.4" customHeight="1" x14ac:dyDescent="0.3">
      <c r="A29" s="192" t="s">
        <v>23</v>
      </c>
      <c r="B29" s="196"/>
      <c r="C29" s="23" t="s">
        <v>88</v>
      </c>
      <c r="D29" s="24">
        <v>15</v>
      </c>
      <c r="E29" s="25"/>
      <c r="F29" s="25"/>
      <c r="G29" s="25"/>
      <c r="H29" s="18"/>
      <c r="I29" s="18"/>
      <c r="J29" s="66">
        <f t="shared" si="0"/>
        <v>15</v>
      </c>
      <c r="K29" s="25">
        <v>35</v>
      </c>
      <c r="L29" s="69">
        <f t="shared" si="1"/>
        <v>50</v>
      </c>
      <c r="M29" s="33">
        <v>2</v>
      </c>
      <c r="N29" s="25"/>
      <c r="O29" s="26"/>
      <c r="P29" s="5" t="s">
        <v>59</v>
      </c>
      <c r="Q29" s="5">
        <v>10</v>
      </c>
      <c r="R29" s="76">
        <v>0.6</v>
      </c>
      <c r="S29" s="85" t="s">
        <v>50</v>
      </c>
      <c r="T29" s="36"/>
    </row>
    <row r="30" spans="1:20" ht="21" customHeight="1" x14ac:dyDescent="0.3">
      <c r="A30" s="192" t="s">
        <v>24</v>
      </c>
      <c r="B30" s="196"/>
      <c r="C30" s="23" t="s">
        <v>89</v>
      </c>
      <c r="D30" s="24"/>
      <c r="E30" s="25">
        <v>15</v>
      </c>
      <c r="F30" s="25"/>
      <c r="G30" s="25"/>
      <c r="H30" s="18"/>
      <c r="I30" s="18"/>
      <c r="J30" s="66">
        <f t="shared" si="0"/>
        <v>15</v>
      </c>
      <c r="K30" s="25">
        <v>60</v>
      </c>
      <c r="L30" s="69">
        <f t="shared" si="1"/>
        <v>75</v>
      </c>
      <c r="M30" s="33">
        <v>3</v>
      </c>
      <c r="N30" s="25"/>
      <c r="O30" s="26"/>
      <c r="P30" s="5" t="s">
        <v>59</v>
      </c>
      <c r="Q30" s="5"/>
      <c r="R30" s="5"/>
      <c r="S30" s="85" t="s">
        <v>50</v>
      </c>
      <c r="T30" s="36"/>
    </row>
    <row r="31" spans="1:20" ht="22.95" customHeight="1" x14ac:dyDescent="0.3">
      <c r="A31" s="192" t="s">
        <v>25</v>
      </c>
      <c r="B31" s="196"/>
      <c r="C31" s="23" t="s">
        <v>90</v>
      </c>
      <c r="D31" s="24">
        <v>5</v>
      </c>
      <c r="E31" s="25">
        <v>10</v>
      </c>
      <c r="F31" s="25"/>
      <c r="G31" s="25"/>
      <c r="H31" s="18"/>
      <c r="I31" s="18"/>
      <c r="J31" s="66">
        <f t="shared" si="0"/>
        <v>15</v>
      </c>
      <c r="K31" s="25">
        <v>60</v>
      </c>
      <c r="L31" s="69">
        <f t="shared" si="1"/>
        <v>75</v>
      </c>
      <c r="M31" s="33">
        <v>3</v>
      </c>
      <c r="N31" s="25"/>
      <c r="O31" s="26"/>
      <c r="P31" s="5" t="s">
        <v>66</v>
      </c>
      <c r="Q31" s="5">
        <v>5</v>
      </c>
      <c r="R31" s="5">
        <v>0.5</v>
      </c>
      <c r="S31" s="85" t="s">
        <v>50</v>
      </c>
      <c r="T31" s="36"/>
    </row>
    <row r="32" spans="1:20" ht="20.399999999999999" x14ac:dyDescent="0.3">
      <c r="A32" s="192" t="s">
        <v>26</v>
      </c>
      <c r="B32" s="196"/>
      <c r="C32" s="70" t="s">
        <v>91</v>
      </c>
      <c r="D32" s="71"/>
      <c r="E32" s="72"/>
      <c r="F32" s="72"/>
      <c r="G32" s="72">
        <v>15</v>
      </c>
      <c r="H32" s="69"/>
      <c r="I32" s="66"/>
      <c r="J32" s="66">
        <f t="shared" si="0"/>
        <v>15</v>
      </c>
      <c r="K32" s="69">
        <v>35</v>
      </c>
      <c r="L32" s="69">
        <f t="shared" si="1"/>
        <v>50</v>
      </c>
      <c r="M32" s="109">
        <v>2</v>
      </c>
      <c r="N32" s="28"/>
      <c r="O32" s="29"/>
      <c r="P32" s="6" t="s">
        <v>59</v>
      </c>
      <c r="Q32" s="6"/>
      <c r="R32" s="6"/>
      <c r="S32" s="86" t="s">
        <v>50</v>
      </c>
      <c r="T32" s="36"/>
    </row>
    <row r="33" spans="1:20" ht="26.4" customHeight="1" x14ac:dyDescent="0.3">
      <c r="A33" s="192" t="s">
        <v>27</v>
      </c>
      <c r="B33" s="193"/>
      <c r="C33" s="23" t="s">
        <v>129</v>
      </c>
      <c r="D33" s="31"/>
      <c r="E33" s="25"/>
      <c r="F33" s="25"/>
      <c r="G33" s="25"/>
      <c r="H33" s="25"/>
      <c r="I33" s="32">
        <v>20</v>
      </c>
      <c r="J33" s="66">
        <f t="shared" si="0"/>
        <v>20</v>
      </c>
      <c r="K33" s="69"/>
      <c r="L33" s="69">
        <f t="shared" si="1"/>
        <v>20</v>
      </c>
      <c r="M33" s="33">
        <v>1</v>
      </c>
      <c r="N33" s="25"/>
      <c r="O33" s="26"/>
      <c r="P33" s="5" t="s">
        <v>59</v>
      </c>
      <c r="Q33" s="5"/>
      <c r="R33" s="5"/>
      <c r="S33" s="85" t="s">
        <v>20</v>
      </c>
    </row>
    <row r="34" spans="1:20" s="141" customFormat="1" ht="20.399999999999999" x14ac:dyDescent="0.3">
      <c r="A34" s="137" t="s">
        <v>58</v>
      </c>
      <c r="B34" s="138"/>
      <c r="C34" s="63" t="s">
        <v>93</v>
      </c>
      <c r="D34" s="89">
        <v>15</v>
      </c>
      <c r="E34" s="66">
        <v>10</v>
      </c>
      <c r="F34" s="66"/>
      <c r="G34" s="66"/>
      <c r="H34" s="66"/>
      <c r="I34" s="66"/>
      <c r="J34" s="66">
        <f t="shared" si="0"/>
        <v>25</v>
      </c>
      <c r="K34" s="69">
        <v>25</v>
      </c>
      <c r="L34" s="69">
        <f t="shared" si="1"/>
        <v>50</v>
      </c>
      <c r="M34" s="89">
        <v>2</v>
      </c>
      <c r="N34" s="139"/>
      <c r="O34" s="140"/>
      <c r="P34" s="21" t="s">
        <v>161</v>
      </c>
      <c r="Q34" s="21">
        <v>15</v>
      </c>
      <c r="R34" s="21">
        <v>0.6</v>
      </c>
      <c r="S34" s="84" t="s">
        <v>74</v>
      </c>
    </row>
    <row r="35" spans="1:20" ht="21" thickBot="1" x14ac:dyDescent="0.35">
      <c r="A35" s="78" t="s">
        <v>76</v>
      </c>
      <c r="B35" s="79"/>
      <c r="C35" s="35" t="s">
        <v>168</v>
      </c>
      <c r="D35" s="36"/>
      <c r="E35" s="37">
        <v>5</v>
      </c>
      <c r="F35" s="37"/>
      <c r="G35" s="37">
        <v>10</v>
      </c>
      <c r="H35" s="38"/>
      <c r="I35" s="37"/>
      <c r="J35" s="66">
        <f t="shared" si="0"/>
        <v>15</v>
      </c>
      <c r="K35" s="69"/>
      <c r="L35" s="69">
        <f t="shared" si="1"/>
        <v>15</v>
      </c>
      <c r="M35" s="36">
        <v>0</v>
      </c>
      <c r="N35" s="39"/>
      <c r="O35" s="40"/>
      <c r="P35" s="41" t="s">
        <v>126</v>
      </c>
      <c r="Q35" s="41"/>
      <c r="R35" s="41"/>
      <c r="S35" s="87" t="s">
        <v>74</v>
      </c>
      <c r="T35" s="36"/>
    </row>
    <row r="36" spans="1:20" ht="26.4" customHeight="1" thickBot="1" x14ac:dyDescent="0.35">
      <c r="A36" s="182" t="s">
        <v>28</v>
      </c>
      <c r="B36" s="183"/>
      <c r="C36" s="184"/>
      <c r="D36" s="43">
        <f>SUM(D22:D34)</f>
        <v>150</v>
      </c>
      <c r="E36" s="43">
        <f>SUM(E22:E34)</f>
        <v>45</v>
      </c>
      <c r="F36" s="43">
        <f>SUM(F22:F34)</f>
        <v>35</v>
      </c>
      <c r="G36" s="43">
        <f>SUM(G22:G34)</f>
        <v>40</v>
      </c>
      <c r="H36" s="43">
        <f>SUM(H22:H34)</f>
        <v>10</v>
      </c>
      <c r="I36" s="43">
        <f t="shared" ref="I36:Q36" si="2">SUM(I22:I34)</f>
        <v>20</v>
      </c>
      <c r="J36" s="43">
        <f t="shared" si="2"/>
        <v>300</v>
      </c>
      <c r="K36" s="43">
        <f t="shared" si="2"/>
        <v>440</v>
      </c>
      <c r="L36" s="43">
        <f t="shared" si="2"/>
        <v>740</v>
      </c>
      <c r="M36" s="43">
        <f t="shared" si="2"/>
        <v>30</v>
      </c>
      <c r="N36" s="43">
        <f t="shared" si="2"/>
        <v>0</v>
      </c>
      <c r="O36" s="43">
        <f t="shared" si="2"/>
        <v>0</v>
      </c>
      <c r="P36" s="43">
        <f t="shared" si="2"/>
        <v>0</v>
      </c>
      <c r="Q36" s="43">
        <f t="shared" si="2"/>
        <v>125</v>
      </c>
      <c r="R36" s="44">
        <f>SUM(R22:R35)</f>
        <v>7.7999999999999989</v>
      </c>
      <c r="S36" s="44"/>
    </row>
    <row r="37" spans="1:20" ht="3.6" customHeight="1" x14ac:dyDescent="0.3">
      <c r="A37" s="190"/>
      <c r="B37" s="190"/>
      <c r="C37" s="190"/>
      <c r="D37" s="190"/>
      <c r="E37" s="190"/>
      <c r="F37" s="190"/>
      <c r="G37" s="190"/>
      <c r="H37" s="190"/>
      <c r="I37" s="190"/>
      <c r="J37" s="190"/>
      <c r="K37" s="191"/>
      <c r="L37" s="191"/>
      <c r="M37" s="190"/>
      <c r="N37" s="190"/>
      <c r="O37" s="190"/>
      <c r="P37" s="190"/>
      <c r="Q37" s="190"/>
      <c r="R37" s="190"/>
      <c r="S37" s="190"/>
    </row>
    <row r="38" spans="1:20" ht="6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40" spans="1:20" x14ac:dyDescent="0.3">
      <c r="A40" s="91" t="s">
        <v>29</v>
      </c>
      <c r="B40" s="51"/>
      <c r="C40" s="51"/>
      <c r="D40" s="54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3"/>
      <c r="Q40" s="93"/>
      <c r="R40" s="94"/>
      <c r="S40" s="94"/>
    </row>
    <row r="41" spans="1:20" x14ac:dyDescent="0.3">
      <c r="A41" s="95" t="s">
        <v>68</v>
      </c>
      <c r="B41" s="95" t="s">
        <v>33</v>
      </c>
      <c r="C41" s="96" t="s">
        <v>30</v>
      </c>
      <c r="D41" s="54"/>
      <c r="E41" s="95"/>
      <c r="F41" s="75" t="s">
        <v>95</v>
      </c>
      <c r="G41" s="96" t="s">
        <v>132</v>
      </c>
      <c r="H41" s="96"/>
      <c r="I41" s="96"/>
      <c r="J41" s="96"/>
      <c r="K41" s="96"/>
      <c r="L41" s="96"/>
      <c r="M41" s="96"/>
      <c r="N41" s="92"/>
      <c r="O41" s="92"/>
      <c r="P41" s="93"/>
      <c r="Q41" s="93"/>
      <c r="R41" s="94"/>
      <c r="S41" s="94"/>
    </row>
    <row r="42" spans="1:20" x14ac:dyDescent="0.3">
      <c r="A42" s="95" t="s">
        <v>69</v>
      </c>
      <c r="B42" s="95" t="s">
        <v>60</v>
      </c>
      <c r="C42" s="96" t="s">
        <v>31</v>
      </c>
      <c r="D42" s="54"/>
      <c r="E42" s="95"/>
      <c r="F42" s="75" t="s">
        <v>96</v>
      </c>
      <c r="G42" s="96" t="s">
        <v>94</v>
      </c>
      <c r="H42" s="96"/>
      <c r="I42" s="96"/>
      <c r="J42" s="96"/>
      <c r="K42" s="96"/>
      <c r="L42" s="96"/>
      <c r="M42" s="96"/>
      <c r="N42" s="92"/>
      <c r="O42" s="92"/>
      <c r="P42" s="93"/>
      <c r="Q42" s="93"/>
      <c r="R42" s="94"/>
      <c r="S42" s="94"/>
    </row>
    <row r="43" spans="1:20" x14ac:dyDescent="0.3">
      <c r="A43" s="95" t="s">
        <v>61</v>
      </c>
      <c r="B43" s="95" t="s">
        <v>61</v>
      </c>
      <c r="C43" s="96" t="s">
        <v>32</v>
      </c>
      <c r="D43" s="54"/>
      <c r="E43" s="95"/>
      <c r="F43" s="75" t="s">
        <v>97</v>
      </c>
      <c r="G43" s="96" t="s">
        <v>98</v>
      </c>
      <c r="H43" s="96"/>
      <c r="I43" s="96"/>
      <c r="J43" s="96"/>
      <c r="K43" s="96"/>
      <c r="L43" s="96"/>
      <c r="M43" s="96"/>
      <c r="N43" s="92"/>
      <c r="O43" s="92"/>
      <c r="P43" s="93"/>
      <c r="Q43" s="93"/>
      <c r="R43" s="94"/>
      <c r="S43" s="94"/>
    </row>
    <row r="44" spans="1:20" x14ac:dyDescent="0.3">
      <c r="A44" s="95" t="s">
        <v>65</v>
      </c>
      <c r="B44" s="96" t="s">
        <v>63</v>
      </c>
      <c r="C44" s="96" t="s">
        <v>63</v>
      </c>
      <c r="D44" s="92"/>
      <c r="E44" s="95"/>
      <c r="F44" s="75" t="s">
        <v>99</v>
      </c>
      <c r="G44" s="96" t="s">
        <v>100</v>
      </c>
      <c r="H44" s="96"/>
      <c r="I44" s="96"/>
      <c r="J44" s="96"/>
      <c r="K44" s="96"/>
      <c r="L44" s="96"/>
      <c r="M44" s="96"/>
      <c r="N44" s="92"/>
      <c r="O44" s="92"/>
      <c r="P44" s="93"/>
      <c r="Q44" s="93"/>
      <c r="R44" s="94"/>
      <c r="S44" s="94"/>
    </row>
    <row r="45" spans="1:20" x14ac:dyDescent="0.3">
      <c r="A45" s="95" t="s">
        <v>71</v>
      </c>
      <c r="B45" s="96" t="s">
        <v>64</v>
      </c>
      <c r="C45" s="96" t="s">
        <v>64</v>
      </c>
      <c r="D45" s="92"/>
      <c r="E45" s="92"/>
      <c r="F45" s="97" t="s">
        <v>131</v>
      </c>
      <c r="G45" s="96" t="s">
        <v>101</v>
      </c>
      <c r="H45" s="92"/>
      <c r="I45" s="92"/>
      <c r="J45" s="92"/>
      <c r="K45" s="92"/>
      <c r="L45" s="92"/>
      <c r="M45" s="92"/>
      <c r="N45" s="92"/>
      <c r="O45" s="92"/>
      <c r="P45" s="93"/>
      <c r="Q45" s="93"/>
      <c r="R45" s="94"/>
      <c r="S45" s="94"/>
    </row>
    <row r="46" spans="1:20" x14ac:dyDescent="0.3">
      <c r="A46" s="95"/>
      <c r="B46" s="98"/>
      <c r="C46" s="96"/>
      <c r="D46" s="54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3"/>
      <c r="Q46" s="93"/>
      <c r="R46" s="94"/>
      <c r="S46" s="94"/>
    </row>
    <row r="47" spans="1:20" x14ac:dyDescent="0.3">
      <c r="A47" s="51"/>
      <c r="B47" s="51"/>
      <c r="C47" s="51"/>
      <c r="D47" s="54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4"/>
      <c r="Q47" s="94"/>
      <c r="R47" s="94"/>
      <c r="S47" s="94"/>
    </row>
    <row r="48" spans="1:20" ht="6" customHeight="1" x14ac:dyDescent="0.3">
      <c r="A48" s="45"/>
      <c r="B48" s="45"/>
      <c r="C48" s="45"/>
      <c r="D48" s="48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45"/>
    </row>
    <row r="49" spans="1:20" x14ac:dyDescent="0.3">
      <c r="A49" s="46" t="s">
        <v>0</v>
      </c>
      <c r="B49" s="47" t="s">
        <v>1</v>
      </c>
      <c r="C49" s="46" t="s">
        <v>1</v>
      </c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8" t="s">
        <v>2</v>
      </c>
      <c r="Q49" s="48"/>
      <c r="R49" s="48"/>
      <c r="S49" s="48" t="s">
        <v>80</v>
      </c>
      <c r="T49" s="45"/>
    </row>
    <row r="50" spans="1:20" x14ac:dyDescent="0.3">
      <c r="A50" s="46" t="s">
        <v>3</v>
      </c>
      <c r="B50" s="47">
        <v>2</v>
      </c>
      <c r="C50" s="46" t="s">
        <v>42</v>
      </c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8"/>
      <c r="Q50" s="48"/>
      <c r="R50" s="48"/>
      <c r="S50" s="48"/>
      <c r="T50" s="45"/>
    </row>
    <row r="51" spans="1:20" ht="8.4" customHeight="1" thickBot="1" x14ac:dyDescent="0.35"/>
    <row r="52" spans="1:20" ht="14.25" customHeight="1" x14ac:dyDescent="0.3">
      <c r="A52" s="185" t="s">
        <v>4</v>
      </c>
      <c r="B52" s="7"/>
      <c r="C52" s="180" t="s">
        <v>5</v>
      </c>
      <c r="D52" s="187" t="s">
        <v>6</v>
      </c>
      <c r="E52" s="188"/>
      <c r="F52" s="188"/>
      <c r="G52" s="188"/>
      <c r="H52" s="188"/>
      <c r="I52" s="188"/>
      <c r="J52" s="189"/>
      <c r="K52" s="105"/>
      <c r="L52" s="105"/>
      <c r="M52" s="187" t="s">
        <v>7</v>
      </c>
      <c r="N52" s="188"/>
      <c r="O52" s="189"/>
      <c r="P52" s="180" t="s">
        <v>8</v>
      </c>
      <c r="Q52" s="180" t="s">
        <v>153</v>
      </c>
      <c r="R52" s="180" t="s">
        <v>7</v>
      </c>
      <c r="S52" s="180" t="s">
        <v>9</v>
      </c>
    </row>
    <row r="53" spans="1:20" ht="31.2" thickBot="1" x14ac:dyDescent="0.35">
      <c r="A53" s="186"/>
      <c r="B53" s="8"/>
      <c r="C53" s="181"/>
      <c r="D53" s="9" t="s">
        <v>10</v>
      </c>
      <c r="E53" s="10" t="s">
        <v>84</v>
      </c>
      <c r="F53" s="10" t="s">
        <v>85</v>
      </c>
      <c r="G53" s="10" t="s">
        <v>11</v>
      </c>
      <c r="H53" s="11" t="s">
        <v>62</v>
      </c>
      <c r="I53" s="11" t="s">
        <v>67</v>
      </c>
      <c r="J53" s="106" t="s">
        <v>152</v>
      </c>
      <c r="K53" s="113" t="s">
        <v>150</v>
      </c>
      <c r="L53" s="10" t="s">
        <v>148</v>
      </c>
      <c r="M53" s="108" t="s">
        <v>77</v>
      </c>
      <c r="N53" s="13" t="s">
        <v>62</v>
      </c>
      <c r="O53" s="14" t="s">
        <v>67</v>
      </c>
      <c r="P53" s="181"/>
      <c r="Q53" s="181"/>
      <c r="R53" s="181"/>
      <c r="S53" s="181"/>
    </row>
    <row r="54" spans="1:20" ht="18" customHeight="1" x14ac:dyDescent="0.3">
      <c r="A54" s="111" t="s">
        <v>34</v>
      </c>
      <c r="B54" s="112"/>
      <c r="C54" s="15" t="s">
        <v>102</v>
      </c>
      <c r="D54" s="16">
        <v>20</v>
      </c>
      <c r="E54" s="17"/>
      <c r="F54" s="17"/>
      <c r="G54" s="17"/>
      <c r="H54" s="18"/>
      <c r="I54" s="18"/>
      <c r="J54" s="18">
        <f>SUM(D54:I54)</f>
        <v>20</v>
      </c>
      <c r="K54" s="17">
        <v>30</v>
      </c>
      <c r="L54" s="17">
        <f>SUM(J54:K54)</f>
        <v>50</v>
      </c>
      <c r="M54" s="34">
        <v>2</v>
      </c>
      <c r="N54" s="17"/>
      <c r="O54" s="20"/>
      <c r="P54" s="21" t="s">
        <v>59</v>
      </c>
      <c r="Q54" s="21">
        <v>20</v>
      </c>
      <c r="R54" s="21">
        <v>1.2</v>
      </c>
      <c r="S54" s="22" t="s">
        <v>16</v>
      </c>
      <c r="T54" s="36"/>
    </row>
    <row r="55" spans="1:20" x14ac:dyDescent="0.3">
      <c r="A55" s="82" t="s">
        <v>35</v>
      </c>
      <c r="B55" s="83"/>
      <c r="C55" s="23" t="s">
        <v>103</v>
      </c>
      <c r="D55" s="24">
        <v>20</v>
      </c>
      <c r="E55" s="25">
        <v>5</v>
      </c>
      <c r="F55" s="25"/>
      <c r="G55" s="25"/>
      <c r="H55" s="18"/>
      <c r="I55" s="18"/>
      <c r="J55" s="18">
        <f t="shared" ref="J55:J67" si="3">SUM(D55:I55)</f>
        <v>25</v>
      </c>
      <c r="K55" s="25">
        <v>25</v>
      </c>
      <c r="L55" s="17">
        <f t="shared" ref="L55:L67" si="4">SUM(J55:K55)</f>
        <v>50</v>
      </c>
      <c r="M55" s="33">
        <v>2</v>
      </c>
      <c r="N55" s="25"/>
      <c r="O55" s="26"/>
      <c r="P55" s="5" t="s">
        <v>66</v>
      </c>
      <c r="Q55" s="21">
        <v>10</v>
      </c>
      <c r="R55" s="21">
        <v>0.6</v>
      </c>
      <c r="S55" s="27" t="s">
        <v>16</v>
      </c>
      <c r="T55" s="36"/>
    </row>
    <row r="56" spans="1:20" ht="18.600000000000001" customHeight="1" x14ac:dyDescent="0.3">
      <c r="A56" s="82" t="s">
        <v>36</v>
      </c>
      <c r="B56" s="83"/>
      <c r="C56" s="67" t="s">
        <v>105</v>
      </c>
      <c r="D56" s="24">
        <v>30</v>
      </c>
      <c r="E56" s="25">
        <v>5</v>
      </c>
      <c r="F56" s="25">
        <v>5</v>
      </c>
      <c r="G56" s="25"/>
      <c r="H56" s="18"/>
      <c r="I56" s="18"/>
      <c r="J56" s="18">
        <f t="shared" si="3"/>
        <v>40</v>
      </c>
      <c r="K56" s="25">
        <v>35</v>
      </c>
      <c r="L56" s="17">
        <f t="shared" si="4"/>
        <v>75</v>
      </c>
      <c r="M56" s="33">
        <v>3</v>
      </c>
      <c r="N56" s="25"/>
      <c r="O56" s="26"/>
      <c r="P56" s="5" t="s">
        <v>125</v>
      </c>
      <c r="Q56" s="5">
        <v>30</v>
      </c>
      <c r="R56" s="5">
        <v>1.2</v>
      </c>
      <c r="S56" s="27" t="s">
        <v>14</v>
      </c>
      <c r="T56" s="36"/>
    </row>
    <row r="57" spans="1:20" x14ac:dyDescent="0.3">
      <c r="A57" s="82" t="s">
        <v>37</v>
      </c>
      <c r="B57" s="83"/>
      <c r="C57" s="23" t="s">
        <v>106</v>
      </c>
      <c r="D57" s="24"/>
      <c r="E57" s="25"/>
      <c r="F57" s="25">
        <v>6</v>
      </c>
      <c r="G57" s="25">
        <v>15</v>
      </c>
      <c r="H57" s="18"/>
      <c r="I57" s="18"/>
      <c r="J57" s="18">
        <f t="shared" si="3"/>
        <v>21</v>
      </c>
      <c r="K57" s="25">
        <v>29</v>
      </c>
      <c r="L57" s="17">
        <f t="shared" si="4"/>
        <v>50</v>
      </c>
      <c r="M57" s="33">
        <v>2</v>
      </c>
      <c r="N57" s="25"/>
      <c r="O57" s="26"/>
      <c r="P57" s="5" t="s">
        <v>72</v>
      </c>
      <c r="Q57" s="5"/>
      <c r="R57" s="5"/>
      <c r="S57" s="27" t="s">
        <v>14</v>
      </c>
      <c r="T57" s="36"/>
    </row>
    <row r="58" spans="1:20" x14ac:dyDescent="0.3">
      <c r="A58" s="82" t="s">
        <v>38</v>
      </c>
      <c r="B58" s="83"/>
      <c r="C58" s="23" t="s">
        <v>107</v>
      </c>
      <c r="D58" s="24">
        <v>14</v>
      </c>
      <c r="E58" s="25">
        <v>10</v>
      </c>
      <c r="F58" s="25"/>
      <c r="G58" s="25"/>
      <c r="H58" s="18">
        <v>5</v>
      </c>
      <c r="I58" s="18"/>
      <c r="J58" s="18">
        <f t="shared" si="3"/>
        <v>29</v>
      </c>
      <c r="K58" s="25">
        <v>21</v>
      </c>
      <c r="L58" s="17">
        <f t="shared" si="4"/>
        <v>50</v>
      </c>
      <c r="M58" s="33">
        <v>2</v>
      </c>
      <c r="N58" s="25"/>
      <c r="O58" s="49"/>
      <c r="P58" s="5" t="s">
        <v>135</v>
      </c>
      <c r="Q58" s="21">
        <v>14</v>
      </c>
      <c r="R58" s="21">
        <v>0.6</v>
      </c>
      <c r="S58" s="27" t="s">
        <v>14</v>
      </c>
      <c r="T58" s="36"/>
    </row>
    <row r="59" spans="1:20" ht="30.6" x14ac:dyDescent="0.3">
      <c r="A59" s="82" t="s">
        <v>39</v>
      </c>
      <c r="B59" s="83"/>
      <c r="C59" s="23" t="s">
        <v>140</v>
      </c>
      <c r="D59" s="24">
        <v>15</v>
      </c>
      <c r="E59" s="25"/>
      <c r="F59" s="25">
        <v>5</v>
      </c>
      <c r="G59" s="25"/>
      <c r="H59" s="18"/>
      <c r="I59" s="18"/>
      <c r="J59" s="18">
        <f t="shared" si="3"/>
        <v>20</v>
      </c>
      <c r="K59" s="25">
        <v>30</v>
      </c>
      <c r="L59" s="17">
        <f t="shared" si="4"/>
        <v>50</v>
      </c>
      <c r="M59" s="88">
        <v>2</v>
      </c>
      <c r="N59" s="25"/>
      <c r="O59" s="49"/>
      <c r="P59" s="5" t="s">
        <v>161</v>
      </c>
      <c r="Q59" s="5">
        <v>15</v>
      </c>
      <c r="R59" s="5">
        <v>0.8</v>
      </c>
      <c r="S59" s="27" t="s">
        <v>14</v>
      </c>
      <c r="T59" s="36"/>
    </row>
    <row r="60" spans="1:20" ht="22.95" customHeight="1" x14ac:dyDescent="0.3">
      <c r="A60" s="82" t="s">
        <v>40</v>
      </c>
      <c r="B60" s="83"/>
      <c r="C60" s="23" t="s">
        <v>108</v>
      </c>
      <c r="D60" s="24">
        <v>10</v>
      </c>
      <c r="E60" s="25">
        <v>5</v>
      </c>
      <c r="F60" s="25"/>
      <c r="G60" s="25"/>
      <c r="H60" s="18"/>
      <c r="I60" s="18"/>
      <c r="J60" s="18">
        <f t="shared" si="3"/>
        <v>15</v>
      </c>
      <c r="K60" s="25">
        <v>10</v>
      </c>
      <c r="L60" s="25">
        <f t="shared" si="4"/>
        <v>25</v>
      </c>
      <c r="M60" s="33">
        <v>1</v>
      </c>
      <c r="N60" s="25"/>
      <c r="O60" s="26"/>
      <c r="P60" s="5" t="s">
        <v>66</v>
      </c>
      <c r="Q60" s="5">
        <v>10</v>
      </c>
      <c r="R60" s="5">
        <v>0.4</v>
      </c>
      <c r="S60" s="27" t="s">
        <v>14</v>
      </c>
      <c r="T60" s="36"/>
    </row>
    <row r="61" spans="1:20" ht="24.75" customHeight="1" x14ac:dyDescent="0.3">
      <c r="A61" s="82" t="s">
        <v>41</v>
      </c>
      <c r="B61" s="83"/>
      <c r="C61" s="23" t="s">
        <v>114</v>
      </c>
      <c r="D61" s="24"/>
      <c r="E61" s="25">
        <v>20</v>
      </c>
      <c r="F61" s="25"/>
      <c r="G61" s="25"/>
      <c r="H61" s="18"/>
      <c r="I61" s="18"/>
      <c r="J61" s="18">
        <f t="shared" si="3"/>
        <v>20</v>
      </c>
      <c r="K61" s="25">
        <v>50</v>
      </c>
      <c r="L61" s="25">
        <f t="shared" si="4"/>
        <v>70</v>
      </c>
      <c r="M61" s="33">
        <v>2</v>
      </c>
      <c r="N61" s="28"/>
      <c r="O61" s="26"/>
      <c r="P61" s="5" t="s">
        <v>59</v>
      </c>
      <c r="Q61" s="6"/>
      <c r="R61" s="6"/>
      <c r="S61" s="30" t="s">
        <v>50</v>
      </c>
      <c r="T61" s="36"/>
    </row>
    <row r="62" spans="1:20" ht="27.75" customHeight="1" x14ac:dyDescent="0.3">
      <c r="A62" s="82" t="s">
        <v>109</v>
      </c>
      <c r="B62" s="83"/>
      <c r="C62" s="67" t="s">
        <v>157</v>
      </c>
      <c r="D62" s="68"/>
      <c r="E62" s="69">
        <v>30</v>
      </c>
      <c r="F62" s="69"/>
      <c r="G62" s="69"/>
      <c r="H62" s="66"/>
      <c r="I62" s="66"/>
      <c r="J62" s="18">
        <f t="shared" si="3"/>
        <v>30</v>
      </c>
      <c r="K62" s="25">
        <f>125-J62</f>
        <v>95</v>
      </c>
      <c r="L62" s="25">
        <f t="shared" si="4"/>
        <v>125</v>
      </c>
      <c r="M62" s="88">
        <v>6</v>
      </c>
      <c r="N62" s="28"/>
      <c r="O62" s="26"/>
      <c r="P62" s="5" t="s">
        <v>126</v>
      </c>
      <c r="Q62" s="6">
        <v>10</v>
      </c>
      <c r="R62" s="6">
        <v>0.4</v>
      </c>
      <c r="S62" s="30" t="s">
        <v>50</v>
      </c>
      <c r="T62" s="36"/>
    </row>
    <row r="63" spans="1:20" ht="20.399999999999999" x14ac:dyDescent="0.3">
      <c r="A63" s="82" t="s">
        <v>110</v>
      </c>
      <c r="B63" s="83"/>
      <c r="C63" s="23" t="s">
        <v>130</v>
      </c>
      <c r="D63" s="24"/>
      <c r="E63" s="25"/>
      <c r="F63" s="25"/>
      <c r="G63" s="25"/>
      <c r="H63" s="18"/>
      <c r="I63" s="18">
        <v>20</v>
      </c>
      <c r="J63" s="18">
        <f t="shared" si="3"/>
        <v>20</v>
      </c>
      <c r="K63" s="25"/>
      <c r="L63" s="25">
        <f t="shared" si="4"/>
        <v>20</v>
      </c>
      <c r="M63" s="33">
        <v>1</v>
      </c>
      <c r="N63" s="28"/>
      <c r="O63" s="26"/>
      <c r="P63" s="5" t="s">
        <v>59</v>
      </c>
      <c r="Q63" s="6"/>
      <c r="R63" s="6"/>
      <c r="S63" s="30" t="s">
        <v>20</v>
      </c>
      <c r="T63" s="36"/>
    </row>
    <row r="64" spans="1:20" ht="40.799999999999997" x14ac:dyDescent="0.3">
      <c r="A64" s="82" t="s">
        <v>111</v>
      </c>
      <c r="B64" s="83"/>
      <c r="C64" s="23" t="s">
        <v>178</v>
      </c>
      <c r="D64" s="33"/>
      <c r="E64" s="32"/>
      <c r="F64" s="32"/>
      <c r="G64" s="32"/>
      <c r="H64" s="32"/>
      <c r="I64" s="32">
        <v>40</v>
      </c>
      <c r="J64" s="18">
        <f t="shared" si="3"/>
        <v>40</v>
      </c>
      <c r="K64" s="25"/>
      <c r="L64" s="25">
        <f t="shared" si="4"/>
        <v>40</v>
      </c>
      <c r="M64" s="33">
        <v>2</v>
      </c>
      <c r="N64" s="25"/>
      <c r="O64" s="26"/>
      <c r="P64" s="5" t="s">
        <v>59</v>
      </c>
      <c r="Q64" s="5"/>
      <c r="R64" s="5"/>
      <c r="S64" s="27" t="s">
        <v>20</v>
      </c>
      <c r="T64" s="36"/>
    </row>
    <row r="65" spans="1:20" x14ac:dyDescent="0.3">
      <c r="A65" s="82" t="s">
        <v>112</v>
      </c>
      <c r="B65" s="83"/>
      <c r="C65" s="23" t="s">
        <v>115</v>
      </c>
      <c r="D65" s="24">
        <v>20</v>
      </c>
      <c r="E65" s="25"/>
      <c r="F65" s="25"/>
      <c r="G65" s="25"/>
      <c r="H65" s="18"/>
      <c r="I65" s="18"/>
      <c r="J65" s="18">
        <f t="shared" si="3"/>
        <v>20</v>
      </c>
      <c r="K65" s="25">
        <v>30</v>
      </c>
      <c r="L65" s="25">
        <f t="shared" si="4"/>
        <v>50</v>
      </c>
      <c r="M65" s="33">
        <v>2</v>
      </c>
      <c r="N65" s="28"/>
      <c r="O65" s="26"/>
      <c r="P65" s="5" t="s">
        <v>74</v>
      </c>
      <c r="Q65" s="6">
        <v>30</v>
      </c>
      <c r="R65" s="6">
        <v>1.2</v>
      </c>
      <c r="S65" s="30" t="s">
        <v>74</v>
      </c>
      <c r="T65" s="36"/>
    </row>
    <row r="66" spans="1:20" ht="21.75" customHeight="1" x14ac:dyDescent="0.3">
      <c r="A66" s="82" t="s">
        <v>113</v>
      </c>
      <c r="B66" s="83"/>
      <c r="C66" s="23" t="s">
        <v>116</v>
      </c>
      <c r="D66" s="24">
        <v>20</v>
      </c>
      <c r="E66" s="25"/>
      <c r="F66" s="25"/>
      <c r="G66" s="25"/>
      <c r="H66" s="18"/>
      <c r="I66" s="18"/>
      <c r="J66" s="18">
        <f t="shared" si="3"/>
        <v>20</v>
      </c>
      <c r="K66" s="25">
        <v>5</v>
      </c>
      <c r="L66" s="25">
        <f t="shared" si="4"/>
        <v>25</v>
      </c>
      <c r="M66" s="33">
        <v>1</v>
      </c>
      <c r="N66" s="28"/>
      <c r="O66" s="26"/>
      <c r="P66" s="5" t="s">
        <v>59</v>
      </c>
      <c r="Q66" s="6">
        <v>10</v>
      </c>
      <c r="R66" s="6">
        <v>0.4</v>
      </c>
      <c r="S66" s="30" t="s">
        <v>74</v>
      </c>
      <c r="T66" s="36"/>
    </row>
    <row r="67" spans="1:20" ht="15" thickBot="1" x14ac:dyDescent="0.35">
      <c r="A67" s="82" t="s">
        <v>127</v>
      </c>
      <c r="B67" s="83"/>
      <c r="C67" s="23" t="s">
        <v>104</v>
      </c>
      <c r="D67" s="24"/>
      <c r="E67" s="25">
        <v>30</v>
      </c>
      <c r="F67" s="25"/>
      <c r="G67" s="25"/>
      <c r="H67" s="18"/>
      <c r="I67" s="18"/>
      <c r="J67" s="18">
        <f t="shared" si="3"/>
        <v>30</v>
      </c>
      <c r="K67" s="25">
        <v>20</v>
      </c>
      <c r="L67" s="25">
        <f t="shared" si="4"/>
        <v>50</v>
      </c>
      <c r="M67" s="33">
        <v>2</v>
      </c>
      <c r="N67" s="39"/>
      <c r="O67" s="26"/>
      <c r="P67" s="5" t="s">
        <v>59</v>
      </c>
      <c r="Q67" s="6"/>
      <c r="R67" s="6"/>
      <c r="S67" s="30" t="s">
        <v>16</v>
      </c>
      <c r="T67" s="36"/>
    </row>
    <row r="68" spans="1:20" ht="15" thickBot="1" x14ac:dyDescent="0.35">
      <c r="A68" s="182" t="s">
        <v>28</v>
      </c>
      <c r="B68" s="183"/>
      <c r="C68" s="184"/>
      <c r="D68" s="43">
        <f t="shared" ref="D68:L68" si="5">SUM(D54:D67)</f>
        <v>149</v>
      </c>
      <c r="E68" s="43">
        <f t="shared" si="5"/>
        <v>105</v>
      </c>
      <c r="F68" s="77">
        <f>SUM(F54:F67)</f>
        <v>16</v>
      </c>
      <c r="G68" s="43">
        <f t="shared" si="5"/>
        <v>15</v>
      </c>
      <c r="H68" s="43">
        <f t="shared" si="5"/>
        <v>5</v>
      </c>
      <c r="I68" s="43">
        <f t="shared" si="5"/>
        <v>60</v>
      </c>
      <c r="J68" s="107">
        <f>SUM(J54:J67)</f>
        <v>350</v>
      </c>
      <c r="K68" s="107">
        <f t="shared" si="5"/>
        <v>380</v>
      </c>
      <c r="L68" s="107">
        <f t="shared" si="5"/>
        <v>730</v>
      </c>
      <c r="M68" s="183">
        <f>SUM(M54:O67)</f>
        <v>30</v>
      </c>
      <c r="N68" s="183"/>
      <c r="O68" s="184"/>
      <c r="P68" s="44" t="s">
        <v>13</v>
      </c>
      <c r="Q68" s="44">
        <f>SUM(Q54:Q67)</f>
        <v>149</v>
      </c>
      <c r="R68" s="44">
        <f>SUM(R54:R67)</f>
        <v>6.8000000000000016</v>
      </c>
      <c r="S68" s="50" t="s">
        <v>13</v>
      </c>
    </row>
    <row r="69" spans="1:20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</row>
    <row r="70" spans="1:20" ht="10.95" customHeight="1" x14ac:dyDescent="0.3">
      <c r="A70" s="99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</row>
    <row r="71" spans="1:20" ht="12.6" customHeight="1" x14ac:dyDescent="0.3">
      <c r="A71" s="91" t="s">
        <v>29</v>
      </c>
      <c r="B71" s="51"/>
      <c r="C71" s="51"/>
      <c r="D71" s="54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3"/>
      <c r="Q71" s="93"/>
    </row>
    <row r="72" spans="1:20" ht="12.6" customHeight="1" x14ac:dyDescent="0.3">
      <c r="A72" s="95" t="s">
        <v>68</v>
      </c>
      <c r="B72" s="95" t="s">
        <v>33</v>
      </c>
      <c r="C72" s="96" t="s">
        <v>30</v>
      </c>
      <c r="D72" s="54"/>
      <c r="E72" s="95"/>
      <c r="F72" s="75" t="s">
        <v>95</v>
      </c>
      <c r="G72" s="96" t="s">
        <v>132</v>
      </c>
      <c r="H72" s="96"/>
      <c r="I72" s="96"/>
      <c r="J72" s="96"/>
      <c r="K72" s="96"/>
      <c r="L72" s="96"/>
      <c r="M72" s="96"/>
      <c r="N72" s="92"/>
      <c r="O72" s="92"/>
      <c r="P72" s="93"/>
      <c r="Q72" s="93"/>
    </row>
    <row r="73" spans="1:20" x14ac:dyDescent="0.3">
      <c r="A73" s="95" t="s">
        <v>69</v>
      </c>
      <c r="B73" s="95" t="s">
        <v>60</v>
      </c>
      <c r="C73" s="96" t="s">
        <v>31</v>
      </c>
      <c r="D73" s="54"/>
      <c r="E73" s="95"/>
      <c r="F73" s="75" t="s">
        <v>96</v>
      </c>
      <c r="G73" s="96" t="s">
        <v>94</v>
      </c>
      <c r="H73" s="96"/>
      <c r="I73" s="96"/>
      <c r="J73" s="96"/>
      <c r="K73" s="96"/>
      <c r="L73" s="96"/>
      <c r="M73" s="96"/>
      <c r="N73" s="92"/>
      <c r="O73" s="92"/>
      <c r="P73" s="93"/>
      <c r="Q73" s="93"/>
      <c r="R73" s="94"/>
      <c r="S73" s="94"/>
    </row>
    <row r="74" spans="1:20" ht="16.2" customHeight="1" x14ac:dyDescent="0.3">
      <c r="A74" s="95" t="s">
        <v>61</v>
      </c>
      <c r="B74" s="95" t="s">
        <v>61</v>
      </c>
      <c r="C74" s="96" t="s">
        <v>32</v>
      </c>
      <c r="D74" s="54"/>
      <c r="E74" s="95"/>
      <c r="F74" s="75" t="s">
        <v>97</v>
      </c>
      <c r="G74" s="96" t="s">
        <v>98</v>
      </c>
      <c r="H74" s="96"/>
      <c r="I74" s="96"/>
      <c r="J74" s="96"/>
      <c r="K74" s="96"/>
      <c r="L74" s="96"/>
      <c r="M74" s="96"/>
      <c r="N74" s="92"/>
      <c r="O74" s="92"/>
      <c r="P74" s="93"/>
      <c r="Q74" s="93"/>
      <c r="R74" s="94"/>
      <c r="S74" s="94"/>
    </row>
    <row r="75" spans="1:20" x14ac:dyDescent="0.3">
      <c r="A75" s="95" t="s">
        <v>65</v>
      </c>
      <c r="B75" s="96" t="s">
        <v>63</v>
      </c>
      <c r="C75" s="96" t="s">
        <v>63</v>
      </c>
      <c r="D75" s="92"/>
      <c r="E75" s="95"/>
      <c r="F75" s="75" t="s">
        <v>99</v>
      </c>
      <c r="G75" s="96" t="s">
        <v>100</v>
      </c>
      <c r="H75" s="96"/>
      <c r="I75" s="96"/>
      <c r="J75" s="96"/>
      <c r="K75" s="96"/>
      <c r="L75" s="96"/>
      <c r="M75" s="96"/>
      <c r="N75" s="92"/>
      <c r="O75" s="92"/>
      <c r="P75" s="93"/>
      <c r="Q75" s="93"/>
      <c r="R75" s="94"/>
      <c r="S75" s="94"/>
    </row>
    <row r="76" spans="1:20" x14ac:dyDescent="0.3">
      <c r="A76" s="95" t="s">
        <v>71</v>
      </c>
      <c r="B76" s="96" t="s">
        <v>64</v>
      </c>
      <c r="C76" s="96" t="s">
        <v>64</v>
      </c>
      <c r="D76" s="92"/>
      <c r="E76" s="92"/>
      <c r="F76" s="97" t="s">
        <v>131</v>
      </c>
      <c r="G76" s="96" t="s">
        <v>101</v>
      </c>
      <c r="H76" s="92"/>
      <c r="I76" s="92"/>
      <c r="J76" s="92"/>
      <c r="K76" s="92"/>
      <c r="L76" s="92"/>
      <c r="M76" s="92"/>
      <c r="N76" s="92"/>
      <c r="O76" s="92"/>
      <c r="P76" s="93"/>
      <c r="Q76" s="93"/>
      <c r="R76" s="94"/>
      <c r="S76" s="94"/>
    </row>
    <row r="77" spans="1:20" x14ac:dyDescent="0.3">
      <c r="A77" s="95"/>
      <c r="B77" s="98"/>
      <c r="C77" s="96"/>
      <c r="D77" s="54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3"/>
      <c r="Q77" s="93"/>
      <c r="R77" s="94"/>
      <c r="S77" s="94"/>
    </row>
    <row r="78" spans="1:20" x14ac:dyDescent="0.3">
      <c r="A78" s="100"/>
      <c r="D78" s="100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</row>
    <row r="79" spans="1:20" x14ac:dyDescent="0.3">
      <c r="B79" s="100"/>
      <c r="D79" s="100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</row>
    <row r="81" spans="1:20" x14ac:dyDescent="0.3">
      <c r="A81" s="51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</row>
    <row r="82" spans="1:20" ht="10.95" customHeight="1" x14ac:dyDescent="0.3">
      <c r="A82" s="52"/>
      <c r="B82" s="53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4" t="s">
        <v>2</v>
      </c>
      <c r="Q82" s="54"/>
      <c r="R82" s="54"/>
      <c r="S82" s="54" t="s">
        <v>80</v>
      </c>
    </row>
    <row r="83" spans="1:20" x14ac:dyDescent="0.3">
      <c r="A83" s="52" t="s">
        <v>0</v>
      </c>
      <c r="B83" s="53" t="s">
        <v>42</v>
      </c>
      <c r="C83" s="52" t="s">
        <v>42</v>
      </c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4"/>
      <c r="Q83" s="54"/>
      <c r="R83" s="54"/>
      <c r="S83" s="54"/>
    </row>
    <row r="84" spans="1:20" ht="16.95" customHeight="1" thickBot="1" x14ac:dyDescent="0.35">
      <c r="A84" s="52" t="s">
        <v>3</v>
      </c>
      <c r="B84" s="53">
        <v>2</v>
      </c>
      <c r="C84" s="52" t="s">
        <v>56</v>
      </c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</row>
    <row r="85" spans="1:20" ht="19.2" customHeight="1" x14ac:dyDescent="0.3">
      <c r="A85" s="185" t="s">
        <v>4</v>
      </c>
      <c r="B85" s="7"/>
      <c r="C85" s="180" t="s">
        <v>5</v>
      </c>
      <c r="D85" s="187" t="s">
        <v>6</v>
      </c>
      <c r="E85" s="188"/>
      <c r="F85" s="188"/>
      <c r="G85" s="188"/>
      <c r="H85" s="188"/>
      <c r="I85" s="188"/>
      <c r="J85" s="189"/>
      <c r="K85" s="105"/>
      <c r="L85" s="105"/>
      <c r="M85" s="187" t="s">
        <v>7</v>
      </c>
      <c r="N85" s="188"/>
      <c r="O85" s="189"/>
      <c r="P85" s="180" t="s">
        <v>8</v>
      </c>
      <c r="Q85" s="180" t="s">
        <v>153</v>
      </c>
      <c r="R85" s="180" t="s">
        <v>7</v>
      </c>
      <c r="S85" s="180" t="s">
        <v>9</v>
      </c>
    </row>
    <row r="86" spans="1:20" ht="31.2" thickBot="1" x14ac:dyDescent="0.35">
      <c r="A86" s="186"/>
      <c r="B86" s="8"/>
      <c r="C86" s="181"/>
      <c r="D86" s="9" t="s">
        <v>10</v>
      </c>
      <c r="E86" s="10" t="s">
        <v>84</v>
      </c>
      <c r="F86" s="10" t="s">
        <v>85</v>
      </c>
      <c r="G86" s="10" t="s">
        <v>11</v>
      </c>
      <c r="H86" s="11" t="s">
        <v>62</v>
      </c>
      <c r="I86" s="11" t="s">
        <v>67</v>
      </c>
      <c r="J86" s="106" t="s">
        <v>152</v>
      </c>
      <c r="K86" s="113" t="s">
        <v>150</v>
      </c>
      <c r="L86" s="10" t="s">
        <v>148</v>
      </c>
      <c r="M86" s="12" t="s">
        <v>77</v>
      </c>
      <c r="N86" s="13" t="s">
        <v>62</v>
      </c>
      <c r="O86" s="14" t="s">
        <v>67</v>
      </c>
      <c r="P86" s="181"/>
      <c r="Q86" s="181"/>
      <c r="R86" s="181"/>
      <c r="S86" s="181"/>
    </row>
    <row r="87" spans="1:20" ht="15" thickBot="1" x14ac:dyDescent="0.35">
      <c r="A87" s="73">
        <v>3.1</v>
      </c>
      <c r="B87" s="114"/>
      <c r="C87" s="63" t="s">
        <v>87</v>
      </c>
      <c r="D87" s="16"/>
      <c r="E87" s="17">
        <v>5</v>
      </c>
      <c r="F87" s="17">
        <v>5</v>
      </c>
      <c r="G87" s="17">
        <v>10</v>
      </c>
      <c r="H87" s="18"/>
      <c r="I87" s="18"/>
      <c r="J87" s="18">
        <f>SUM(D87:I87)</f>
        <v>20</v>
      </c>
      <c r="K87" s="17">
        <v>30</v>
      </c>
      <c r="L87" s="17">
        <f>SUM(J87:K87)</f>
        <v>50</v>
      </c>
      <c r="M87" s="89">
        <v>2</v>
      </c>
      <c r="N87" s="17"/>
      <c r="O87" s="20"/>
      <c r="P87" s="115" t="s">
        <v>133</v>
      </c>
      <c r="Q87" s="116"/>
      <c r="R87" s="116"/>
      <c r="S87" s="20" t="s">
        <v>14</v>
      </c>
    </row>
    <row r="88" spans="1:20" ht="22.95" customHeight="1" x14ac:dyDescent="0.3">
      <c r="A88" s="80" t="s">
        <v>43</v>
      </c>
      <c r="B88" s="81"/>
      <c r="C88" s="63" t="s">
        <v>147</v>
      </c>
      <c r="D88" s="16">
        <v>10</v>
      </c>
      <c r="E88" s="17"/>
      <c r="F88" s="17">
        <v>5</v>
      </c>
      <c r="G88" s="17">
        <v>5</v>
      </c>
      <c r="H88" s="18"/>
      <c r="I88" s="18"/>
      <c r="J88" s="18">
        <f t="shared" ref="J88:J99" si="6">SUM(D88:I88)</f>
        <v>20</v>
      </c>
      <c r="K88" s="25">
        <v>5</v>
      </c>
      <c r="L88" s="25">
        <f t="shared" ref="L88:L99" si="7">SUM(J88:K88)</f>
        <v>25</v>
      </c>
      <c r="M88" s="34">
        <v>1</v>
      </c>
      <c r="N88" s="19"/>
      <c r="O88" s="20"/>
      <c r="P88" s="21" t="s">
        <v>162</v>
      </c>
      <c r="Q88" s="5">
        <v>10</v>
      </c>
      <c r="R88" s="5" t="s">
        <v>151</v>
      </c>
      <c r="S88" s="22" t="s">
        <v>14</v>
      </c>
    </row>
    <row r="89" spans="1:20" ht="22.95" customHeight="1" x14ac:dyDescent="0.3">
      <c r="A89" s="80" t="s">
        <v>44</v>
      </c>
      <c r="B89" s="81"/>
      <c r="C89" s="67" t="s">
        <v>117</v>
      </c>
      <c r="D89" s="24">
        <v>15</v>
      </c>
      <c r="E89" s="25"/>
      <c r="F89" s="147">
        <v>10</v>
      </c>
      <c r="G89" s="25"/>
      <c r="H89" s="18">
        <v>5</v>
      </c>
      <c r="I89" s="18"/>
      <c r="J89" s="18">
        <f t="shared" si="6"/>
        <v>30</v>
      </c>
      <c r="K89" s="25">
        <v>20</v>
      </c>
      <c r="L89" s="25">
        <f t="shared" si="7"/>
        <v>50</v>
      </c>
      <c r="M89" s="33">
        <v>2</v>
      </c>
      <c r="N89" s="25"/>
      <c r="O89" s="26"/>
      <c r="P89" s="5" t="s">
        <v>134</v>
      </c>
      <c r="Q89" s="5">
        <v>15</v>
      </c>
      <c r="R89" s="5">
        <v>0.6</v>
      </c>
      <c r="S89" s="27" t="s">
        <v>14</v>
      </c>
      <c r="T89" s="36"/>
    </row>
    <row r="90" spans="1:20" ht="20.399999999999999" customHeight="1" x14ac:dyDescent="0.3">
      <c r="A90" s="80" t="s">
        <v>45</v>
      </c>
      <c r="B90" s="81"/>
      <c r="C90" s="67" t="s">
        <v>141</v>
      </c>
      <c r="D90" s="24">
        <v>10</v>
      </c>
      <c r="E90" s="25">
        <v>5</v>
      </c>
      <c r="F90" s="150">
        <v>5</v>
      </c>
      <c r="G90" s="25"/>
      <c r="H90" s="18"/>
      <c r="I90" s="18"/>
      <c r="J90" s="18">
        <f t="shared" si="6"/>
        <v>20</v>
      </c>
      <c r="K90" s="25">
        <v>30</v>
      </c>
      <c r="L90" s="25">
        <f t="shared" si="7"/>
        <v>50</v>
      </c>
      <c r="M90" s="33">
        <v>2</v>
      </c>
      <c r="N90" s="25"/>
      <c r="O90" s="26"/>
      <c r="P90" s="5" t="s">
        <v>163</v>
      </c>
      <c r="Q90" s="21">
        <v>10</v>
      </c>
      <c r="R90" s="21">
        <v>0.5</v>
      </c>
      <c r="S90" s="27" t="s">
        <v>14</v>
      </c>
      <c r="T90" s="36"/>
    </row>
    <row r="91" spans="1:20" ht="22.95" customHeight="1" x14ac:dyDescent="0.3">
      <c r="A91" s="80" t="s">
        <v>46</v>
      </c>
      <c r="B91" s="81"/>
      <c r="C91" s="67" t="s">
        <v>137</v>
      </c>
      <c r="D91" s="68">
        <v>10</v>
      </c>
      <c r="E91" s="69">
        <v>5</v>
      </c>
      <c r="F91" s="151">
        <v>5</v>
      </c>
      <c r="G91" s="69">
        <v>10</v>
      </c>
      <c r="H91" s="66"/>
      <c r="I91" s="66"/>
      <c r="J91" s="18">
        <f t="shared" si="6"/>
        <v>30</v>
      </c>
      <c r="K91" s="69">
        <v>20</v>
      </c>
      <c r="L91" s="25">
        <f t="shared" si="7"/>
        <v>50</v>
      </c>
      <c r="M91" s="88">
        <v>2</v>
      </c>
      <c r="N91" s="25"/>
      <c r="O91" s="26"/>
      <c r="P91" s="5" t="s">
        <v>134</v>
      </c>
      <c r="Q91" s="21">
        <v>10</v>
      </c>
      <c r="R91" s="21">
        <v>0.5</v>
      </c>
      <c r="S91" s="27" t="s">
        <v>14</v>
      </c>
      <c r="T91" s="36"/>
    </row>
    <row r="92" spans="1:20" ht="30.6" x14ac:dyDescent="0.3">
      <c r="A92" s="80" t="s">
        <v>47</v>
      </c>
      <c r="B92" s="81"/>
      <c r="C92" s="67" t="s">
        <v>146</v>
      </c>
      <c r="D92" s="68">
        <v>15</v>
      </c>
      <c r="E92" s="69"/>
      <c r="F92" s="148">
        <v>10</v>
      </c>
      <c r="G92" s="69"/>
      <c r="H92" s="66">
        <v>5</v>
      </c>
      <c r="I92" s="66"/>
      <c r="J92" s="18">
        <f t="shared" si="6"/>
        <v>30</v>
      </c>
      <c r="K92" s="69">
        <v>20</v>
      </c>
      <c r="L92" s="25">
        <f t="shared" si="7"/>
        <v>50</v>
      </c>
      <c r="M92" s="88">
        <v>2</v>
      </c>
      <c r="N92" s="25"/>
      <c r="O92" s="26"/>
      <c r="P92" s="5" t="s">
        <v>164</v>
      </c>
      <c r="Q92" s="5">
        <v>10</v>
      </c>
      <c r="R92" s="5">
        <v>0.5</v>
      </c>
      <c r="S92" s="27" t="s">
        <v>14</v>
      </c>
      <c r="T92" s="36"/>
    </row>
    <row r="93" spans="1:20" ht="33.75" customHeight="1" x14ac:dyDescent="0.3">
      <c r="A93" s="80" t="s">
        <v>48</v>
      </c>
      <c r="B93" s="81"/>
      <c r="C93" s="67" t="s">
        <v>157</v>
      </c>
      <c r="D93" s="68"/>
      <c r="E93" s="69">
        <v>30</v>
      </c>
      <c r="F93" s="69"/>
      <c r="G93" s="69"/>
      <c r="H93" s="66"/>
      <c r="I93" s="66"/>
      <c r="J93" s="18">
        <f t="shared" si="6"/>
        <v>30</v>
      </c>
      <c r="K93" s="69">
        <f>225-30</f>
        <v>195</v>
      </c>
      <c r="L93" s="25">
        <f t="shared" si="7"/>
        <v>225</v>
      </c>
      <c r="M93" s="88">
        <v>9</v>
      </c>
      <c r="N93" s="25"/>
      <c r="O93" s="26"/>
      <c r="P93" s="5" t="s">
        <v>59</v>
      </c>
      <c r="Q93" s="5">
        <v>15</v>
      </c>
      <c r="R93" s="5">
        <v>0.6</v>
      </c>
      <c r="S93" s="27" t="s">
        <v>50</v>
      </c>
      <c r="T93" s="36"/>
    </row>
    <row r="94" spans="1:20" ht="40.799999999999997" x14ac:dyDescent="0.3">
      <c r="A94" s="80" t="s">
        <v>75</v>
      </c>
      <c r="B94" s="81"/>
      <c r="C94" s="67" t="s">
        <v>179</v>
      </c>
      <c r="D94" s="24"/>
      <c r="E94" s="25"/>
      <c r="F94" s="25"/>
      <c r="G94" s="25"/>
      <c r="H94" s="18"/>
      <c r="I94" s="18">
        <v>80</v>
      </c>
      <c r="J94" s="18">
        <f t="shared" si="6"/>
        <v>80</v>
      </c>
      <c r="K94" s="25"/>
      <c r="L94" s="25">
        <f t="shared" si="7"/>
        <v>80</v>
      </c>
      <c r="M94" s="33">
        <v>4</v>
      </c>
      <c r="N94" s="25"/>
      <c r="O94" s="26"/>
      <c r="P94" s="5" t="s">
        <v>59</v>
      </c>
      <c r="Q94" s="5"/>
      <c r="R94" s="5"/>
      <c r="S94" s="27" t="s">
        <v>20</v>
      </c>
      <c r="T94" s="36"/>
    </row>
    <row r="95" spans="1:20" x14ac:dyDescent="0.3">
      <c r="A95" s="80" t="s">
        <v>118</v>
      </c>
      <c r="B95" s="101"/>
      <c r="C95" s="67" t="s">
        <v>121</v>
      </c>
      <c r="D95" s="24">
        <v>15</v>
      </c>
      <c r="E95" s="25"/>
      <c r="F95" s="25"/>
      <c r="G95" s="25"/>
      <c r="H95" s="32"/>
      <c r="I95" s="32"/>
      <c r="J95" s="18">
        <f t="shared" si="6"/>
        <v>15</v>
      </c>
      <c r="K95" s="25">
        <v>10</v>
      </c>
      <c r="L95" s="25">
        <f t="shared" si="7"/>
        <v>25</v>
      </c>
      <c r="M95" s="33">
        <v>1</v>
      </c>
      <c r="N95" s="25"/>
      <c r="O95" s="26"/>
      <c r="P95" s="5" t="s">
        <v>59</v>
      </c>
      <c r="Q95" s="5">
        <v>15</v>
      </c>
      <c r="R95" s="5">
        <v>0.6</v>
      </c>
      <c r="S95" s="27" t="s">
        <v>74</v>
      </c>
      <c r="T95" s="36"/>
    </row>
    <row r="96" spans="1:20" ht="28.5" customHeight="1" x14ac:dyDescent="0.3">
      <c r="A96" s="156" t="s">
        <v>119</v>
      </c>
      <c r="B96" s="157"/>
      <c r="C96" s="176" t="s">
        <v>177</v>
      </c>
      <c r="D96" s="158"/>
      <c r="E96" s="159"/>
      <c r="F96" s="159"/>
      <c r="G96" s="159">
        <v>10</v>
      </c>
      <c r="H96" s="160"/>
      <c r="I96" s="160"/>
      <c r="J96" s="161">
        <v>10</v>
      </c>
      <c r="K96" s="159">
        <v>15</v>
      </c>
      <c r="L96" s="159"/>
      <c r="M96" s="162">
        <v>1</v>
      </c>
      <c r="N96" s="159"/>
      <c r="O96" s="163"/>
      <c r="P96" s="164" t="s">
        <v>175</v>
      </c>
      <c r="Q96" s="164"/>
      <c r="R96" s="164"/>
      <c r="S96" s="165" t="s">
        <v>74</v>
      </c>
      <c r="T96" s="36"/>
    </row>
    <row r="97" spans="1:20" ht="30.6" x14ac:dyDescent="0.3">
      <c r="A97" s="156" t="s">
        <v>120</v>
      </c>
      <c r="B97" s="166"/>
      <c r="C97" s="152" t="s">
        <v>171</v>
      </c>
      <c r="D97" s="158"/>
      <c r="E97" s="159">
        <v>10</v>
      </c>
      <c r="F97" s="159"/>
      <c r="G97" s="159"/>
      <c r="H97" s="160"/>
      <c r="I97" s="160"/>
      <c r="J97" s="161">
        <f t="shared" si="6"/>
        <v>10</v>
      </c>
      <c r="K97" s="159">
        <v>15</v>
      </c>
      <c r="L97" s="159">
        <f t="shared" si="7"/>
        <v>25</v>
      </c>
      <c r="M97" s="167">
        <v>1</v>
      </c>
      <c r="N97" s="159"/>
      <c r="O97" s="163"/>
      <c r="P97" s="164" t="s">
        <v>175</v>
      </c>
      <c r="Q97" s="164"/>
      <c r="R97" s="164"/>
      <c r="S97" s="165" t="s">
        <v>74</v>
      </c>
      <c r="T97" s="36"/>
    </row>
    <row r="98" spans="1:20" ht="20.399999999999999" x14ac:dyDescent="0.3">
      <c r="A98" s="168" t="s">
        <v>128</v>
      </c>
      <c r="B98" s="169"/>
      <c r="C98" s="149" t="s">
        <v>170</v>
      </c>
      <c r="D98" s="170">
        <v>15</v>
      </c>
      <c r="E98" s="171"/>
      <c r="F98" s="171"/>
      <c r="G98" s="171"/>
      <c r="H98" s="161"/>
      <c r="I98" s="161"/>
      <c r="J98" s="161">
        <f t="shared" si="6"/>
        <v>15</v>
      </c>
      <c r="K98" s="159">
        <v>10</v>
      </c>
      <c r="L98" s="159">
        <f t="shared" si="7"/>
        <v>25</v>
      </c>
      <c r="M98" s="172">
        <v>1</v>
      </c>
      <c r="N98" s="171"/>
      <c r="O98" s="173"/>
      <c r="P98" s="174" t="s">
        <v>175</v>
      </c>
      <c r="Q98" s="174">
        <v>10</v>
      </c>
      <c r="R98" s="174">
        <v>0.4</v>
      </c>
      <c r="S98" s="175" t="s">
        <v>74</v>
      </c>
      <c r="T98" s="36"/>
    </row>
    <row r="99" spans="1:20" ht="15" thickBot="1" x14ac:dyDescent="0.35">
      <c r="A99" s="80" t="s">
        <v>173</v>
      </c>
      <c r="B99" s="102"/>
      <c r="C99" s="74" t="s">
        <v>104</v>
      </c>
      <c r="D99" s="55"/>
      <c r="E99" s="56">
        <v>30</v>
      </c>
      <c r="F99" s="56"/>
      <c r="G99" s="56"/>
      <c r="H99" s="37"/>
      <c r="I99" s="37"/>
      <c r="J99" s="18">
        <f t="shared" si="6"/>
        <v>30</v>
      </c>
      <c r="K99" s="25">
        <v>20</v>
      </c>
      <c r="L99" s="25">
        <f t="shared" si="7"/>
        <v>50</v>
      </c>
      <c r="M99" s="36">
        <v>2</v>
      </c>
      <c r="N99" s="57"/>
      <c r="O99" s="58"/>
      <c r="P99" s="41" t="s">
        <v>59</v>
      </c>
      <c r="Q99" s="41"/>
      <c r="R99" s="41"/>
      <c r="S99" s="42" t="s">
        <v>16</v>
      </c>
      <c r="T99" s="36"/>
    </row>
    <row r="100" spans="1:20" ht="15" thickBot="1" x14ac:dyDescent="0.35">
      <c r="A100" s="182" t="s">
        <v>28</v>
      </c>
      <c r="B100" s="183"/>
      <c r="C100" s="184"/>
      <c r="D100" s="59">
        <f>SUM(D88:D99)</f>
        <v>90</v>
      </c>
      <c r="E100" s="59">
        <f t="shared" ref="E100:I100" si="8">SUM(E88:E99)</f>
        <v>80</v>
      </c>
      <c r="F100" s="59">
        <f>SUM(F87:F99)</f>
        <v>40</v>
      </c>
      <c r="G100" s="59">
        <f t="shared" si="8"/>
        <v>25</v>
      </c>
      <c r="H100" s="59">
        <f t="shared" si="8"/>
        <v>10</v>
      </c>
      <c r="I100" s="59">
        <f t="shared" si="8"/>
        <v>80</v>
      </c>
      <c r="J100" s="104">
        <f>SUM(J87:J99)</f>
        <v>340</v>
      </c>
      <c r="K100" s="110">
        <f>SUM(K87:K99)</f>
        <v>390</v>
      </c>
      <c r="L100" s="110">
        <f>SUM(L87:L99)</f>
        <v>705</v>
      </c>
      <c r="M100" s="183">
        <f>SUM(M87:M99)</f>
        <v>30</v>
      </c>
      <c r="N100" s="183"/>
      <c r="O100" s="184"/>
      <c r="P100" s="44" t="s">
        <v>13</v>
      </c>
      <c r="Q100" s="44">
        <f>SUM(Q88:Q99)</f>
        <v>95</v>
      </c>
      <c r="R100" s="44">
        <f>SUM(R88:R99)</f>
        <v>3.7</v>
      </c>
      <c r="S100" s="44" t="s">
        <v>13</v>
      </c>
    </row>
    <row r="102" spans="1:20" ht="15.6" x14ac:dyDescent="0.3">
      <c r="A102" s="99"/>
      <c r="B102" s="99"/>
      <c r="C102" s="99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</row>
    <row r="103" spans="1:20" x14ac:dyDescent="0.3">
      <c r="A103" s="91" t="s">
        <v>29</v>
      </c>
      <c r="B103" s="51"/>
      <c r="C103" s="51"/>
      <c r="D103" s="54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3"/>
      <c r="Q103" s="93"/>
    </row>
    <row r="104" spans="1:20" ht="15.75" customHeight="1" x14ac:dyDescent="0.3">
      <c r="A104" s="95" t="s">
        <v>68</v>
      </c>
      <c r="B104" s="95" t="s">
        <v>33</v>
      </c>
      <c r="C104" s="98" t="s">
        <v>30</v>
      </c>
      <c r="D104" s="54"/>
      <c r="E104" s="95"/>
      <c r="F104" s="75" t="s">
        <v>95</v>
      </c>
      <c r="G104" s="98" t="s">
        <v>132</v>
      </c>
      <c r="H104" s="96"/>
      <c r="I104" s="96"/>
      <c r="J104" s="96"/>
      <c r="K104" s="96"/>
      <c r="L104" s="96"/>
      <c r="M104" s="96"/>
      <c r="N104" s="92"/>
      <c r="O104" s="92"/>
      <c r="P104" s="93"/>
      <c r="Q104" s="93"/>
    </row>
    <row r="105" spans="1:20" x14ac:dyDescent="0.3">
      <c r="A105" s="95" t="s">
        <v>69</v>
      </c>
      <c r="B105" s="95" t="s">
        <v>60</v>
      </c>
      <c r="C105" s="98" t="s">
        <v>31</v>
      </c>
      <c r="D105" s="54"/>
      <c r="E105" s="95"/>
      <c r="F105" s="75" t="s">
        <v>96</v>
      </c>
      <c r="G105" s="98" t="s">
        <v>94</v>
      </c>
      <c r="H105" s="96"/>
      <c r="I105" s="96"/>
      <c r="J105" s="96"/>
      <c r="K105" s="96"/>
      <c r="L105" s="96"/>
      <c r="M105" s="96"/>
      <c r="N105" s="92"/>
      <c r="O105" s="92"/>
      <c r="P105" s="93"/>
      <c r="Q105" s="93"/>
    </row>
    <row r="106" spans="1:20" x14ac:dyDescent="0.3">
      <c r="A106" s="95" t="s">
        <v>61</v>
      </c>
      <c r="B106" s="95" t="s">
        <v>61</v>
      </c>
      <c r="C106" s="98" t="s">
        <v>32</v>
      </c>
      <c r="D106" s="54"/>
      <c r="E106" s="95"/>
      <c r="F106" s="75" t="s">
        <v>97</v>
      </c>
      <c r="G106" s="98" t="s">
        <v>98</v>
      </c>
      <c r="H106" s="96"/>
      <c r="I106" s="96"/>
      <c r="J106" s="96"/>
      <c r="K106" s="96"/>
      <c r="L106" s="96"/>
      <c r="M106" s="96"/>
      <c r="N106" s="92"/>
      <c r="O106" s="92"/>
      <c r="P106" s="93"/>
      <c r="Q106" s="93"/>
    </row>
    <row r="107" spans="1:20" x14ac:dyDescent="0.3">
      <c r="A107" s="95" t="s">
        <v>65</v>
      </c>
      <c r="B107" s="96" t="s">
        <v>63</v>
      </c>
      <c r="C107" s="96" t="s">
        <v>63</v>
      </c>
      <c r="D107" s="92"/>
      <c r="E107" s="95"/>
      <c r="F107" s="75" t="s">
        <v>99</v>
      </c>
      <c r="G107" s="98" t="s">
        <v>100</v>
      </c>
      <c r="H107" s="96"/>
      <c r="I107" s="96"/>
      <c r="J107" s="96"/>
      <c r="K107" s="96"/>
      <c r="L107" s="96"/>
      <c r="M107" s="96"/>
      <c r="N107" s="92"/>
      <c r="O107" s="92"/>
      <c r="P107" s="93"/>
      <c r="Q107" s="93"/>
      <c r="R107" s="94"/>
      <c r="S107" s="94"/>
    </row>
    <row r="108" spans="1:20" x14ac:dyDescent="0.3">
      <c r="A108" s="95" t="s">
        <v>71</v>
      </c>
      <c r="B108" s="96" t="s">
        <v>64</v>
      </c>
      <c r="C108" s="96" t="s">
        <v>64</v>
      </c>
      <c r="D108" s="92"/>
      <c r="E108" s="92"/>
      <c r="F108" s="97" t="s">
        <v>131</v>
      </c>
      <c r="G108" s="98" t="s">
        <v>101</v>
      </c>
      <c r="H108" s="92"/>
      <c r="I108" s="92"/>
      <c r="J108" s="92"/>
      <c r="K108" s="92"/>
      <c r="L108" s="92"/>
      <c r="M108" s="92"/>
      <c r="N108" s="92"/>
      <c r="O108" s="92"/>
      <c r="P108" s="93"/>
      <c r="Q108" s="93"/>
      <c r="R108" s="94"/>
      <c r="S108" s="94"/>
    </row>
    <row r="109" spans="1:20" x14ac:dyDescent="0.3">
      <c r="A109" s="95"/>
      <c r="B109" s="98"/>
      <c r="C109" s="98"/>
      <c r="D109" s="54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3"/>
      <c r="Q109" s="93"/>
      <c r="R109" s="94"/>
      <c r="S109" s="94"/>
      <c r="T109" s="94"/>
    </row>
    <row r="110" spans="1:20" ht="9.75" customHeight="1" x14ac:dyDescent="0.3">
      <c r="A110" s="45"/>
      <c r="B110" s="48"/>
      <c r="C110" s="45"/>
      <c r="D110" s="48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4"/>
      <c r="S110" s="94"/>
      <c r="T110" s="94"/>
    </row>
    <row r="111" spans="1:20" ht="9" customHeight="1" x14ac:dyDescent="0.3">
      <c r="A111" s="4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93"/>
      <c r="N111" s="93"/>
      <c r="O111" s="93"/>
      <c r="P111" s="93"/>
      <c r="Q111" s="93"/>
      <c r="R111" s="94"/>
      <c r="S111" s="94"/>
      <c r="T111" s="94"/>
    </row>
    <row r="112" spans="1:20" ht="4.5" customHeight="1" x14ac:dyDescent="0.3">
      <c r="A112" s="4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93"/>
      <c r="N112" s="93"/>
      <c r="O112" s="93"/>
      <c r="P112" s="93"/>
      <c r="Q112" s="93"/>
      <c r="R112" s="94"/>
      <c r="S112" s="94"/>
      <c r="T112" s="94"/>
    </row>
    <row r="113" spans="1:20" ht="7.5" customHeight="1" x14ac:dyDescent="0.3">
      <c r="M113" s="94"/>
      <c r="N113" s="94"/>
      <c r="O113" s="94"/>
      <c r="P113" s="94"/>
      <c r="Q113" s="94"/>
      <c r="R113" s="94"/>
      <c r="S113" s="94"/>
      <c r="T113" s="94"/>
    </row>
    <row r="114" spans="1:20" ht="12" customHeight="1" x14ac:dyDescent="0.3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94"/>
    </row>
    <row r="115" spans="1:20" x14ac:dyDescent="0.3">
      <c r="A115" s="51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94"/>
    </row>
    <row r="116" spans="1:20" x14ac:dyDescent="0.3">
      <c r="A116" s="52" t="s">
        <v>0</v>
      </c>
      <c r="B116" s="53" t="s">
        <v>42</v>
      </c>
      <c r="C116" s="52" t="s">
        <v>42</v>
      </c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4" t="s">
        <v>2</v>
      </c>
      <c r="Q116" s="54"/>
      <c r="R116" s="54"/>
      <c r="S116" s="54" t="s">
        <v>80</v>
      </c>
    </row>
    <row r="117" spans="1:20" x14ac:dyDescent="0.3">
      <c r="A117" s="52" t="s">
        <v>3</v>
      </c>
      <c r="B117" s="53">
        <v>4</v>
      </c>
      <c r="C117" s="52" t="s">
        <v>57</v>
      </c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4"/>
      <c r="Q117" s="54"/>
      <c r="R117" s="54"/>
      <c r="S117" s="54"/>
    </row>
    <row r="118" spans="1:20" ht="15.6" x14ac:dyDescent="0.3">
      <c r="A118" s="1"/>
      <c r="B118" s="2"/>
      <c r="C118" s="103"/>
      <c r="P118" s="3"/>
      <c r="Q118" s="3"/>
      <c r="R118" s="3"/>
      <c r="S118" s="3"/>
    </row>
    <row r="119" spans="1:20" ht="0.75" customHeight="1" thickBot="1" x14ac:dyDescent="0.35"/>
    <row r="120" spans="1:20" ht="15.75" customHeight="1" x14ac:dyDescent="0.3">
      <c r="A120" s="185" t="s">
        <v>4</v>
      </c>
      <c r="B120" s="7"/>
      <c r="C120" s="180" t="s">
        <v>5</v>
      </c>
      <c r="D120" s="187" t="s">
        <v>6</v>
      </c>
      <c r="E120" s="188"/>
      <c r="F120" s="188"/>
      <c r="G120" s="188"/>
      <c r="H120" s="188"/>
      <c r="I120" s="188"/>
      <c r="J120" s="189"/>
      <c r="K120" s="105"/>
      <c r="L120" s="105"/>
      <c r="M120" s="187" t="s">
        <v>7</v>
      </c>
      <c r="N120" s="188"/>
      <c r="O120" s="189"/>
      <c r="P120" s="180" t="s">
        <v>8</v>
      </c>
      <c r="Q120" s="180" t="s">
        <v>153</v>
      </c>
      <c r="R120" s="180" t="s">
        <v>7</v>
      </c>
      <c r="S120" s="180" t="s">
        <v>9</v>
      </c>
    </row>
    <row r="121" spans="1:20" ht="31.2" thickBot="1" x14ac:dyDescent="0.35">
      <c r="A121" s="186"/>
      <c r="B121" s="8"/>
      <c r="C121" s="181"/>
      <c r="D121" s="9" t="s">
        <v>10</v>
      </c>
      <c r="E121" s="10" t="s">
        <v>84</v>
      </c>
      <c r="F121" s="10" t="s">
        <v>85</v>
      </c>
      <c r="G121" s="10" t="s">
        <v>11</v>
      </c>
      <c r="H121" s="11" t="s">
        <v>62</v>
      </c>
      <c r="I121" s="11" t="s">
        <v>67</v>
      </c>
      <c r="J121" s="106" t="s">
        <v>152</v>
      </c>
      <c r="K121" s="113" t="s">
        <v>150</v>
      </c>
      <c r="L121" s="10" t="s">
        <v>148</v>
      </c>
      <c r="M121" s="108" t="s">
        <v>77</v>
      </c>
      <c r="N121" s="60" t="s">
        <v>62</v>
      </c>
      <c r="O121" s="14" t="s">
        <v>67</v>
      </c>
      <c r="P121" s="181"/>
      <c r="Q121" s="181"/>
      <c r="R121" s="181"/>
      <c r="S121" s="181"/>
    </row>
    <row r="122" spans="1:20" ht="34.5" customHeight="1" x14ac:dyDescent="0.3">
      <c r="A122" s="111" t="s">
        <v>49</v>
      </c>
      <c r="B122" s="112"/>
      <c r="C122" s="61" t="s">
        <v>142</v>
      </c>
      <c r="D122" s="16">
        <v>15</v>
      </c>
      <c r="E122" s="17">
        <v>5</v>
      </c>
      <c r="F122" s="17">
        <v>10</v>
      </c>
      <c r="G122" s="17"/>
      <c r="H122" s="18"/>
      <c r="I122" s="18"/>
      <c r="J122" s="18">
        <f>SUM(D122:I122)</f>
        <v>30</v>
      </c>
      <c r="K122" s="17">
        <v>45</v>
      </c>
      <c r="L122" s="17">
        <f>SUM(J122:K122)</f>
        <v>75</v>
      </c>
      <c r="M122" s="34">
        <v>3</v>
      </c>
      <c r="N122" s="17"/>
      <c r="O122" s="20"/>
      <c r="P122" s="21" t="s">
        <v>125</v>
      </c>
      <c r="Q122" s="21">
        <v>10</v>
      </c>
      <c r="R122" s="21">
        <v>0.6</v>
      </c>
      <c r="S122" s="22" t="s">
        <v>14</v>
      </c>
      <c r="T122" s="36"/>
    </row>
    <row r="123" spans="1:20" ht="20.399999999999999" x14ac:dyDescent="0.3">
      <c r="A123" s="82" t="s">
        <v>51</v>
      </c>
      <c r="B123" s="83"/>
      <c r="C123" s="62" t="s">
        <v>143</v>
      </c>
      <c r="D123" s="24">
        <v>10</v>
      </c>
      <c r="E123" s="25">
        <v>5</v>
      </c>
      <c r="F123" s="25">
        <v>5</v>
      </c>
      <c r="G123" s="25">
        <v>10</v>
      </c>
      <c r="H123" s="18"/>
      <c r="I123" s="18"/>
      <c r="J123" s="18">
        <f t="shared" ref="J123:J132" si="9">SUM(D123:I123)</f>
        <v>30</v>
      </c>
      <c r="K123" s="25">
        <v>45</v>
      </c>
      <c r="L123" s="25">
        <f t="shared" ref="L123:L131" si="10">SUM(J123:K123)</f>
        <v>75</v>
      </c>
      <c r="M123" s="33">
        <v>3</v>
      </c>
      <c r="N123" s="25"/>
      <c r="O123" s="26"/>
      <c r="P123" s="5" t="s">
        <v>164</v>
      </c>
      <c r="Q123" s="21">
        <v>10</v>
      </c>
      <c r="R123" s="21">
        <v>0.6</v>
      </c>
      <c r="S123" s="27" t="s">
        <v>14</v>
      </c>
      <c r="T123" s="36"/>
    </row>
    <row r="124" spans="1:20" ht="27" customHeight="1" x14ac:dyDescent="0.3">
      <c r="A124" s="82" t="s">
        <v>52</v>
      </c>
      <c r="B124" s="83"/>
      <c r="C124" s="62" t="s">
        <v>144</v>
      </c>
      <c r="D124" s="24">
        <v>10</v>
      </c>
      <c r="E124" s="25"/>
      <c r="F124" s="25">
        <v>5</v>
      </c>
      <c r="G124" s="25">
        <v>10</v>
      </c>
      <c r="H124" s="18">
        <v>5</v>
      </c>
      <c r="I124" s="18"/>
      <c r="J124" s="18">
        <f t="shared" si="9"/>
        <v>30</v>
      </c>
      <c r="K124" s="25">
        <v>20</v>
      </c>
      <c r="L124" s="25">
        <f t="shared" si="10"/>
        <v>50</v>
      </c>
      <c r="M124" s="33">
        <v>2</v>
      </c>
      <c r="N124" s="25"/>
      <c r="O124" s="26"/>
      <c r="P124" s="5" t="s">
        <v>134</v>
      </c>
      <c r="Q124" s="21">
        <v>10</v>
      </c>
      <c r="R124" s="21">
        <v>0.4</v>
      </c>
      <c r="S124" s="27" t="s">
        <v>14</v>
      </c>
      <c r="T124" s="36"/>
    </row>
    <row r="125" spans="1:20" ht="20.399999999999999" x14ac:dyDescent="0.3">
      <c r="A125" s="82" t="s">
        <v>53</v>
      </c>
      <c r="B125" s="83"/>
      <c r="C125" s="62" t="s">
        <v>138</v>
      </c>
      <c r="D125" s="24">
        <v>20</v>
      </c>
      <c r="E125" s="25">
        <v>5</v>
      </c>
      <c r="F125" s="25">
        <v>5</v>
      </c>
      <c r="G125" s="25"/>
      <c r="H125" s="18">
        <v>5</v>
      </c>
      <c r="I125" s="18"/>
      <c r="J125" s="18">
        <f t="shared" si="9"/>
        <v>35</v>
      </c>
      <c r="K125" s="25">
        <v>40</v>
      </c>
      <c r="L125" s="25">
        <f t="shared" si="10"/>
        <v>75</v>
      </c>
      <c r="M125" s="33">
        <v>3</v>
      </c>
      <c r="N125" s="25"/>
      <c r="O125" s="26"/>
      <c r="P125" s="5" t="s">
        <v>134</v>
      </c>
      <c r="Q125" s="21">
        <v>10</v>
      </c>
      <c r="R125" s="21">
        <v>0.6</v>
      </c>
      <c r="S125" s="27" t="s">
        <v>14</v>
      </c>
      <c r="T125" s="36"/>
    </row>
    <row r="126" spans="1:20" ht="20.399999999999999" x14ac:dyDescent="0.3">
      <c r="A126" s="82" t="s">
        <v>54</v>
      </c>
      <c r="B126" s="83"/>
      <c r="C126" s="62" t="s">
        <v>157</v>
      </c>
      <c r="D126" s="24"/>
      <c r="E126" s="25">
        <v>30</v>
      </c>
      <c r="F126" s="25"/>
      <c r="G126" s="25"/>
      <c r="H126" s="18"/>
      <c r="I126" s="18"/>
      <c r="J126" s="18">
        <f t="shared" si="9"/>
        <v>30</v>
      </c>
      <c r="K126" s="25">
        <f>200-J126</f>
        <v>170</v>
      </c>
      <c r="L126" s="25">
        <f t="shared" si="10"/>
        <v>200</v>
      </c>
      <c r="M126" s="33">
        <v>8</v>
      </c>
      <c r="N126" s="25"/>
      <c r="O126" s="26"/>
      <c r="P126" s="5" t="s">
        <v>70</v>
      </c>
      <c r="Q126" s="5">
        <v>15</v>
      </c>
      <c r="R126" s="5">
        <v>0.8</v>
      </c>
      <c r="S126" s="27" t="s">
        <v>50</v>
      </c>
      <c r="T126" s="36"/>
    </row>
    <row r="127" spans="1:20" ht="40.799999999999997" x14ac:dyDescent="0.3">
      <c r="A127" s="82" t="s">
        <v>78</v>
      </c>
      <c r="B127" s="83"/>
      <c r="C127" s="23" t="s">
        <v>180</v>
      </c>
      <c r="D127" s="24"/>
      <c r="E127" s="25"/>
      <c r="F127" s="25"/>
      <c r="G127" s="25"/>
      <c r="H127" s="18"/>
      <c r="I127" s="18">
        <v>40</v>
      </c>
      <c r="J127" s="18">
        <f t="shared" si="9"/>
        <v>40</v>
      </c>
      <c r="K127" s="25"/>
      <c r="L127" s="25">
        <f t="shared" si="10"/>
        <v>40</v>
      </c>
      <c r="M127" s="33">
        <v>2</v>
      </c>
      <c r="N127" s="25"/>
      <c r="O127" s="26"/>
      <c r="P127" s="5" t="s">
        <v>59</v>
      </c>
      <c r="Q127" s="5"/>
      <c r="R127" s="5"/>
      <c r="S127" s="27" t="s">
        <v>20</v>
      </c>
      <c r="T127" s="36"/>
    </row>
    <row r="128" spans="1:20" ht="24" customHeight="1" x14ac:dyDescent="0.3">
      <c r="A128" s="82" t="s">
        <v>55</v>
      </c>
      <c r="B128" s="83"/>
      <c r="C128" s="142" t="s">
        <v>176</v>
      </c>
      <c r="D128" s="24">
        <v>10</v>
      </c>
      <c r="E128" s="25"/>
      <c r="F128" s="25"/>
      <c r="G128" s="25">
        <v>10</v>
      </c>
      <c r="H128" s="18"/>
      <c r="I128" s="18"/>
      <c r="J128" s="18">
        <f t="shared" si="9"/>
        <v>20</v>
      </c>
      <c r="K128" s="25">
        <v>5</v>
      </c>
      <c r="L128" s="25">
        <f t="shared" si="10"/>
        <v>25</v>
      </c>
      <c r="M128" s="33">
        <v>1</v>
      </c>
      <c r="N128" s="28"/>
      <c r="O128" s="26"/>
      <c r="P128" s="5" t="s">
        <v>59</v>
      </c>
      <c r="Q128" s="5">
        <v>10</v>
      </c>
      <c r="R128" s="5">
        <v>0.4</v>
      </c>
      <c r="S128" s="27" t="s">
        <v>74</v>
      </c>
      <c r="T128" s="36"/>
    </row>
    <row r="129" spans="1:20" ht="32.25" customHeight="1" x14ac:dyDescent="0.3">
      <c r="A129" s="82" t="s">
        <v>174</v>
      </c>
      <c r="B129" s="83"/>
      <c r="C129" s="23" t="s">
        <v>145</v>
      </c>
      <c r="D129" s="24">
        <v>10</v>
      </c>
      <c r="E129" s="25">
        <v>10</v>
      </c>
      <c r="F129" s="25"/>
      <c r="G129" s="25"/>
      <c r="H129" s="18"/>
      <c r="I129" s="18"/>
      <c r="J129" s="18">
        <f t="shared" si="9"/>
        <v>20</v>
      </c>
      <c r="K129" s="25">
        <v>30</v>
      </c>
      <c r="L129" s="25">
        <f t="shared" si="10"/>
        <v>50</v>
      </c>
      <c r="M129" s="33">
        <v>2</v>
      </c>
      <c r="N129" s="28"/>
      <c r="O129" s="26"/>
      <c r="P129" s="5" t="s">
        <v>66</v>
      </c>
      <c r="Q129" s="5">
        <v>10</v>
      </c>
      <c r="R129" s="5">
        <v>0.4</v>
      </c>
      <c r="S129" s="27" t="s">
        <v>74</v>
      </c>
      <c r="T129" s="36"/>
    </row>
    <row r="130" spans="1:20" ht="15" customHeight="1" x14ac:dyDescent="0.3">
      <c r="A130" s="82" t="s">
        <v>79</v>
      </c>
      <c r="B130" s="83"/>
      <c r="C130" s="23" t="s">
        <v>123</v>
      </c>
      <c r="D130" s="24"/>
      <c r="E130" s="25">
        <v>5</v>
      </c>
      <c r="F130" s="25">
        <v>10</v>
      </c>
      <c r="G130" s="25">
        <v>10</v>
      </c>
      <c r="H130" s="18"/>
      <c r="I130" s="18"/>
      <c r="J130" s="18">
        <f t="shared" si="9"/>
        <v>25</v>
      </c>
      <c r="K130" s="25">
        <v>25</v>
      </c>
      <c r="L130" s="25">
        <f t="shared" si="10"/>
        <v>50</v>
      </c>
      <c r="M130" s="33">
        <v>2</v>
      </c>
      <c r="N130" s="28"/>
      <c r="O130" s="26"/>
      <c r="P130" s="5" t="s">
        <v>133</v>
      </c>
      <c r="Q130" s="5"/>
      <c r="R130" s="5"/>
      <c r="S130" s="27" t="s">
        <v>74</v>
      </c>
      <c r="T130" s="36"/>
    </row>
    <row r="131" spans="1:20" ht="28.95" customHeight="1" x14ac:dyDescent="0.3">
      <c r="A131" s="82" t="s">
        <v>122</v>
      </c>
      <c r="B131" s="83"/>
      <c r="C131" s="142" t="s">
        <v>169</v>
      </c>
      <c r="D131" s="24">
        <v>20</v>
      </c>
      <c r="E131" s="25"/>
      <c r="F131" s="25"/>
      <c r="G131" s="25"/>
      <c r="H131" s="18"/>
      <c r="I131" s="18"/>
      <c r="J131" s="18">
        <f t="shared" si="9"/>
        <v>20</v>
      </c>
      <c r="K131" s="25">
        <v>30</v>
      </c>
      <c r="L131" s="25">
        <f t="shared" si="10"/>
        <v>50</v>
      </c>
      <c r="M131" s="33">
        <v>2</v>
      </c>
      <c r="N131" s="28"/>
      <c r="O131" s="26"/>
      <c r="P131" s="5" t="s">
        <v>59</v>
      </c>
      <c r="Q131" s="5">
        <v>20</v>
      </c>
      <c r="R131" s="5">
        <v>0.8</v>
      </c>
      <c r="S131" s="27" t="s">
        <v>74</v>
      </c>
      <c r="T131" s="36"/>
    </row>
    <row r="132" spans="1:20" ht="15" thickBot="1" x14ac:dyDescent="0.35">
      <c r="A132" s="122" t="s">
        <v>124</v>
      </c>
      <c r="B132" s="123"/>
      <c r="C132" s="124" t="s">
        <v>73</v>
      </c>
      <c r="D132" s="125"/>
      <c r="E132" s="28">
        <v>30</v>
      </c>
      <c r="F132" s="28"/>
      <c r="G132" s="28"/>
      <c r="H132" s="37"/>
      <c r="I132" s="37"/>
      <c r="J132" s="37">
        <f t="shared" si="9"/>
        <v>30</v>
      </c>
      <c r="K132" s="28"/>
      <c r="L132" s="28"/>
      <c r="M132" s="126">
        <v>2</v>
      </c>
      <c r="N132" s="28"/>
      <c r="O132" s="29"/>
      <c r="P132" s="127" t="s">
        <v>59</v>
      </c>
      <c r="Q132" s="127"/>
      <c r="R132" s="6"/>
      <c r="S132" s="30" t="s">
        <v>16</v>
      </c>
      <c r="T132" s="36"/>
    </row>
    <row r="133" spans="1:20" ht="15" thickBot="1" x14ac:dyDescent="0.35">
      <c r="A133" s="182" t="s">
        <v>28</v>
      </c>
      <c r="B133" s="183"/>
      <c r="C133" s="184"/>
      <c r="D133" s="59">
        <f t="shared" ref="D133:I133" si="11">SUM(D122:D132)</f>
        <v>95</v>
      </c>
      <c r="E133" s="59">
        <f t="shared" si="11"/>
        <v>90</v>
      </c>
      <c r="F133" s="59">
        <f>SUM(F122:F132)</f>
        <v>35</v>
      </c>
      <c r="G133" s="59">
        <f t="shared" si="11"/>
        <v>40</v>
      </c>
      <c r="H133" s="59">
        <f t="shared" si="11"/>
        <v>10</v>
      </c>
      <c r="I133" s="59">
        <f t="shared" si="11"/>
        <v>40</v>
      </c>
      <c r="J133" s="104">
        <f>SUM(J122:J132)</f>
        <v>310</v>
      </c>
      <c r="K133" s="128">
        <f>SUM(K122:K132)</f>
        <v>410</v>
      </c>
      <c r="L133" s="128">
        <f>SUM(L122:L132)</f>
        <v>690</v>
      </c>
      <c r="M133" s="183">
        <f>SUM(M122:O132)</f>
        <v>30</v>
      </c>
      <c r="N133" s="183"/>
      <c r="O133" s="184"/>
      <c r="P133" s="44" t="s">
        <v>13</v>
      </c>
      <c r="Q133" s="44">
        <f>SUM(Q122:Q132)</f>
        <v>95</v>
      </c>
      <c r="R133" s="44">
        <f>SUM(R122:R132)</f>
        <v>4.5999999999999996</v>
      </c>
      <c r="S133" s="44" t="s">
        <v>13</v>
      </c>
    </row>
    <row r="135" spans="1:20" ht="1.5" customHeight="1" x14ac:dyDescent="0.3"/>
    <row r="136" spans="1:20" ht="0.75" hidden="1" customHeight="1" x14ac:dyDescent="0.3"/>
    <row r="137" spans="1:20" s="155" customFormat="1" x14ac:dyDescent="0.3">
      <c r="A137" s="153"/>
      <c r="B137" s="153"/>
      <c r="C137" s="153" t="s">
        <v>172</v>
      </c>
      <c r="D137" s="154">
        <f>D133+D100+D68+D36</f>
        <v>484</v>
      </c>
      <c r="E137" s="154">
        <f t="shared" ref="E137:R137" si="12">E133+E100+E68+E36</f>
        <v>320</v>
      </c>
      <c r="F137" s="154">
        <f t="shared" si="12"/>
        <v>126</v>
      </c>
      <c r="G137" s="154">
        <f t="shared" si="12"/>
        <v>120</v>
      </c>
      <c r="H137" s="154">
        <f t="shared" si="12"/>
        <v>35</v>
      </c>
      <c r="I137" s="154">
        <f t="shared" si="12"/>
        <v>200</v>
      </c>
      <c r="J137" s="154">
        <f t="shared" si="12"/>
        <v>1300</v>
      </c>
      <c r="K137" s="154">
        <f t="shared" si="12"/>
        <v>1620</v>
      </c>
      <c r="L137" s="154">
        <f t="shared" si="12"/>
        <v>2865</v>
      </c>
      <c r="M137" s="154">
        <f t="shared" si="12"/>
        <v>120</v>
      </c>
      <c r="N137" s="154">
        <f t="shared" si="12"/>
        <v>0</v>
      </c>
      <c r="O137" s="154">
        <f t="shared" si="12"/>
        <v>0</v>
      </c>
      <c r="P137" s="154"/>
      <c r="Q137" s="154">
        <f t="shared" si="12"/>
        <v>464</v>
      </c>
      <c r="R137" s="154">
        <f t="shared" si="12"/>
        <v>22.9</v>
      </c>
      <c r="S137" s="154"/>
    </row>
    <row r="138" spans="1:20" ht="15.6" customHeight="1" x14ac:dyDescent="0.3">
      <c r="A138" s="99"/>
      <c r="B138" s="99"/>
      <c r="C138" s="99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99"/>
      <c r="O138" s="99"/>
      <c r="P138" s="99"/>
      <c r="Q138" s="99"/>
    </row>
    <row r="139" spans="1:20" ht="15" customHeight="1" x14ac:dyDescent="0.3">
      <c r="A139" s="91" t="s">
        <v>29</v>
      </c>
      <c r="B139" s="51"/>
      <c r="C139" s="51"/>
      <c r="D139" s="54"/>
      <c r="E139" s="92"/>
      <c r="F139" s="99"/>
      <c r="G139" s="99"/>
      <c r="H139" s="99"/>
      <c r="I139" s="99"/>
      <c r="J139" s="92"/>
      <c r="K139" s="92"/>
      <c r="L139" s="92"/>
      <c r="M139" s="92"/>
      <c r="N139" s="92"/>
      <c r="O139" s="92"/>
      <c r="P139" s="93"/>
      <c r="Q139" s="93"/>
      <c r="R139" s="94"/>
      <c r="S139" s="94"/>
    </row>
    <row r="140" spans="1:20" ht="15.6" customHeight="1" x14ac:dyDescent="0.3">
      <c r="A140" s="95" t="s">
        <v>68</v>
      </c>
      <c r="B140" s="95" t="s">
        <v>33</v>
      </c>
      <c r="C140" s="98" t="s">
        <v>30</v>
      </c>
      <c r="D140" s="54"/>
      <c r="E140" s="95"/>
      <c r="F140" s="92"/>
      <c r="G140" s="92"/>
      <c r="H140" s="120" t="s">
        <v>154</v>
      </c>
      <c r="I140" s="120" t="s">
        <v>155</v>
      </c>
      <c r="J140" s="96"/>
      <c r="K140" s="96"/>
      <c r="L140" s="96"/>
      <c r="M140" s="96"/>
      <c r="N140" s="92"/>
      <c r="O140" s="92"/>
      <c r="P140" s="93"/>
      <c r="Q140" s="93"/>
      <c r="R140" s="94"/>
      <c r="S140" s="94"/>
    </row>
    <row r="141" spans="1:20" ht="15" customHeight="1" x14ac:dyDescent="0.3">
      <c r="A141" s="95" t="s">
        <v>69</v>
      </c>
      <c r="B141" s="95" t="s">
        <v>60</v>
      </c>
      <c r="C141" s="98" t="s">
        <v>31</v>
      </c>
      <c r="D141" s="54"/>
      <c r="E141" s="95"/>
      <c r="F141" s="117" t="s">
        <v>95</v>
      </c>
      <c r="G141" s="118" t="s">
        <v>132</v>
      </c>
      <c r="H141" s="119">
        <f>J22+J23+J24+J25+J54+J55+J67+J99+J132</f>
        <v>220</v>
      </c>
      <c r="I141" s="119">
        <f>M22+M23+M24+M25+M54+M55+M67+M99+M132</f>
        <v>19</v>
      </c>
      <c r="J141" s="96"/>
      <c r="K141" s="96"/>
      <c r="L141" s="96"/>
      <c r="M141" s="96"/>
      <c r="N141" s="92"/>
      <c r="O141" s="92"/>
      <c r="P141" s="93"/>
      <c r="Q141" s="93"/>
      <c r="R141" s="94"/>
      <c r="S141" s="94"/>
    </row>
    <row r="142" spans="1:20" x14ac:dyDescent="0.3">
      <c r="A142" s="95" t="s">
        <v>61</v>
      </c>
      <c r="B142" s="95" t="s">
        <v>61</v>
      </c>
      <c r="C142" s="98" t="s">
        <v>32</v>
      </c>
      <c r="D142" s="54"/>
      <c r="E142" s="95"/>
      <c r="F142" s="117" t="s">
        <v>96</v>
      </c>
      <c r="G142" s="118" t="s">
        <v>94</v>
      </c>
      <c r="H142" s="119">
        <f>J26+J27+J28+J56+J57+J58+J59+J60+J87+J88+J89+J90+J91+J92+J122+J123+J124+J125</f>
        <v>510</v>
      </c>
      <c r="I142" s="119">
        <f>M26+M27+M28+M56+M57+M58+M59+M60+M87+M88+M89+M90+M91+M92+M122+M123+M124+M125</f>
        <v>40</v>
      </c>
      <c r="J142" s="96"/>
      <c r="K142" s="96"/>
      <c r="L142" s="96"/>
      <c r="M142" s="96"/>
      <c r="N142" s="92"/>
      <c r="O142" s="92"/>
      <c r="P142" s="93"/>
      <c r="Q142" s="93"/>
      <c r="R142" s="94"/>
      <c r="S142" s="94"/>
    </row>
    <row r="143" spans="1:20" x14ac:dyDescent="0.3">
      <c r="A143" s="95" t="s">
        <v>65</v>
      </c>
      <c r="B143" s="96" t="s">
        <v>63</v>
      </c>
      <c r="C143" s="96" t="s">
        <v>63</v>
      </c>
      <c r="D143" s="92"/>
      <c r="E143" s="95"/>
      <c r="F143" s="117" t="s">
        <v>97</v>
      </c>
      <c r="G143" s="118" t="s">
        <v>98</v>
      </c>
      <c r="H143" s="119">
        <f>J29+J30+J31+J32+J61+J62+J93+J126</f>
        <v>170</v>
      </c>
      <c r="I143" s="119">
        <f>M29+M30+M31+M32+M61+M62+M93+M126</f>
        <v>35</v>
      </c>
      <c r="J143" s="96"/>
      <c r="K143" s="96"/>
      <c r="L143" s="96"/>
      <c r="M143" s="96"/>
      <c r="N143" s="92"/>
      <c r="O143" s="92"/>
      <c r="P143" s="93"/>
      <c r="Q143" s="93"/>
      <c r="R143" s="94"/>
      <c r="S143" s="94"/>
    </row>
    <row r="144" spans="1:20" x14ac:dyDescent="0.3">
      <c r="A144" s="95" t="s">
        <v>71</v>
      </c>
      <c r="B144" s="96" t="s">
        <v>64</v>
      </c>
      <c r="C144" s="96" t="s">
        <v>64</v>
      </c>
      <c r="D144" s="92"/>
      <c r="E144" s="92"/>
      <c r="F144" s="117" t="s">
        <v>99</v>
      </c>
      <c r="G144" s="118" t="s">
        <v>100</v>
      </c>
      <c r="H144" s="119">
        <f>J33+J63+J64+J94+J127</f>
        <v>200</v>
      </c>
      <c r="I144" s="119">
        <f>M33+M63+M64+M94+M127</f>
        <v>10</v>
      </c>
      <c r="J144" s="92"/>
      <c r="K144" s="92"/>
      <c r="L144" s="92"/>
      <c r="M144" s="92"/>
      <c r="N144" s="92"/>
      <c r="O144" s="92"/>
      <c r="P144" s="93"/>
      <c r="Q144" s="93"/>
      <c r="R144" s="94"/>
      <c r="S144" s="94"/>
    </row>
    <row r="145" spans="1:19" ht="14.25" customHeight="1" x14ac:dyDescent="0.3">
      <c r="A145" s="95"/>
      <c r="B145" s="98"/>
      <c r="C145" s="98"/>
      <c r="D145" s="54"/>
      <c r="E145" s="92"/>
      <c r="F145" s="177" t="s">
        <v>131</v>
      </c>
      <c r="G145" s="178" t="s">
        <v>101</v>
      </c>
      <c r="H145" s="179">
        <f>J34+J65+J66+J95+J96+J97+J98+J128+J129+J130+J131</f>
        <v>200</v>
      </c>
      <c r="I145" s="179">
        <f>M34+M65+M66+M95+M96+M97+M98+M128+M129+M130+M131</f>
        <v>16</v>
      </c>
      <c r="J145" s="92"/>
      <c r="K145" s="92"/>
      <c r="L145" s="92"/>
      <c r="M145" s="92"/>
      <c r="N145" s="92"/>
      <c r="O145" s="92"/>
      <c r="P145" s="93"/>
      <c r="Q145" s="93"/>
      <c r="R145" s="94"/>
      <c r="S145" s="94"/>
    </row>
    <row r="146" spans="1:19" ht="9.75" customHeight="1" x14ac:dyDescent="0.3">
      <c r="F146" s="92"/>
      <c r="G146" s="120" t="s">
        <v>156</v>
      </c>
      <c r="H146" s="120">
        <f>SUM(H141:H145)</f>
        <v>1300</v>
      </c>
      <c r="I146" s="120">
        <f>SUM(I141:I145)</f>
        <v>120</v>
      </c>
    </row>
    <row r="147" spans="1:19" ht="16.5" customHeight="1" x14ac:dyDescent="0.3"/>
    <row r="148" spans="1:19" ht="20.25" customHeight="1" thickBot="1" x14ac:dyDescent="0.35"/>
    <row r="149" spans="1:19" ht="25.5" customHeight="1" x14ac:dyDescent="0.3">
      <c r="F149" s="121"/>
      <c r="G149" s="129" t="s">
        <v>152</v>
      </c>
      <c r="H149" s="132">
        <f>J133+J100+J68+J36</f>
        <v>1300</v>
      </c>
      <c r="I149" s="133">
        <f>H149/H151</f>
        <v>0.4452054794520548</v>
      </c>
    </row>
    <row r="150" spans="1:19" ht="23.25" customHeight="1" x14ac:dyDescent="0.3">
      <c r="F150" s="121"/>
      <c r="G150" s="130" t="s">
        <v>158</v>
      </c>
      <c r="H150" s="117">
        <f>K133+K100+K68+K36</f>
        <v>1620</v>
      </c>
      <c r="I150" s="134">
        <f>H150/H151</f>
        <v>0.5547945205479452</v>
      </c>
    </row>
    <row r="151" spans="1:19" ht="15.6" customHeight="1" thickBot="1" x14ac:dyDescent="0.35">
      <c r="G151" s="131" t="s">
        <v>159</v>
      </c>
      <c r="H151" s="135">
        <f>SUM(H149:H150)</f>
        <v>2920</v>
      </c>
      <c r="I151" s="136">
        <f>SUM(I149:I150)</f>
        <v>1</v>
      </c>
    </row>
    <row r="152" spans="1:19" ht="16.2" customHeight="1" x14ac:dyDescent="0.3"/>
    <row r="153" spans="1:19" x14ac:dyDescent="0.3">
      <c r="F153" s="143" t="s">
        <v>165</v>
      </c>
      <c r="G153" s="143">
        <f>F133+F100+F68+F36</f>
        <v>126</v>
      </c>
    </row>
    <row r="163" ht="15.6" customHeight="1" x14ac:dyDescent="0.3"/>
    <row r="164" ht="16.2" customHeight="1" x14ac:dyDescent="0.3"/>
  </sheetData>
  <mergeCells count="53">
    <mergeCell ref="A5:S16"/>
    <mergeCell ref="A20:B21"/>
    <mergeCell ref="C20:C21"/>
    <mergeCell ref="D20:J20"/>
    <mergeCell ref="M20:O20"/>
    <mergeCell ref="P20:P21"/>
    <mergeCell ref="R20:R21"/>
    <mergeCell ref="S20:S21"/>
    <mergeCell ref="Q20:Q21"/>
    <mergeCell ref="A33:B33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6:C36"/>
    <mergeCell ref="A37:S37"/>
    <mergeCell ref="A52:A53"/>
    <mergeCell ref="C52:C53"/>
    <mergeCell ref="D52:J52"/>
    <mergeCell ref="M52:O52"/>
    <mergeCell ref="P52:P53"/>
    <mergeCell ref="R52:R53"/>
    <mergeCell ref="S52:S53"/>
    <mergeCell ref="Q52:Q53"/>
    <mergeCell ref="A68:C68"/>
    <mergeCell ref="M68:O68"/>
    <mergeCell ref="A85:A86"/>
    <mergeCell ref="C85:C86"/>
    <mergeCell ref="D85:J85"/>
    <mergeCell ref="M85:O85"/>
    <mergeCell ref="R120:R121"/>
    <mergeCell ref="S120:S121"/>
    <mergeCell ref="A133:C133"/>
    <mergeCell ref="M133:O133"/>
    <mergeCell ref="P85:P86"/>
    <mergeCell ref="R85:R86"/>
    <mergeCell ref="S85:S86"/>
    <mergeCell ref="A100:C100"/>
    <mergeCell ref="M100:O100"/>
    <mergeCell ref="A120:A121"/>
    <mergeCell ref="C120:C121"/>
    <mergeCell ref="D120:J120"/>
    <mergeCell ref="M120:O120"/>
    <mergeCell ref="P120:P121"/>
    <mergeCell ref="Q85:Q86"/>
    <mergeCell ref="Q120:Q121"/>
  </mergeCells>
  <printOptions horizontalCentered="1"/>
  <pageMargins left="0.25" right="0.25" top="0.75" bottom="0.75" header="0.3" footer="0.3"/>
  <pageSetup scale="90" orientation="landscape" r:id="rId1"/>
  <headerFooter>
    <oddHeader>&amp;L&amp;"-,Pogrubiony"&amp;12KIERUNEK PIELĘGNIARSTWO&amp;R&amp;"-,Pogrubiony"&amp;12WNoZ</oddHeader>
    <oddFooter>&amp;L&amp;G&amp;C&amp;"-,Pogrubiony"&amp;12Uniwersytet Andrzeja Frycza Modrzewskiego</oddFooter>
  </headerFooter>
  <rowBreaks count="3" manualBreakCount="3">
    <brk id="47" max="16383" man="1"/>
    <brk id="80" max="16383" man="1"/>
    <brk id="113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90CFE1B90C204CADB6A09DBC2A935B" ma:contentTypeVersion="3" ma:contentTypeDescription="Create a new document." ma:contentTypeScope="" ma:versionID="771ccc55ec72755e4205398ba9fb7771">
  <xsd:schema xmlns:xsd="http://www.w3.org/2001/XMLSchema" xmlns:xs="http://www.w3.org/2001/XMLSchema" xmlns:p="http://schemas.microsoft.com/office/2006/metadata/properties" xmlns:ns2="e08690b6-44d5-498a-b3a5-52f15f2e5b8c" targetNamespace="http://schemas.microsoft.com/office/2006/metadata/properties" ma:root="true" ma:fieldsID="679b4ffb55799379f9299bc54087202c" ns2:_="">
    <xsd:import namespace="e08690b6-44d5-498a-b3a5-52f15f2e5b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690b6-44d5-498a-b3a5-52f15f2e5b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FD52C9-7058-4EF4-9AA2-C975415611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67D9D9-0280-4133-97E7-4F820BDA429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46B0D8-6248-4134-BC0D-0D4AE10D74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8690b6-44d5-498a-b3a5-52f15f2e5b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Plany studiów 2025-2026 godziny</vt:lpstr>
      <vt:lpstr>'Plany studiów 2025-2026 godziny'!Obszar_wydruku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mfaizova</dc:creator>
  <cp:lastModifiedBy>irena milaniak</cp:lastModifiedBy>
  <cp:lastPrinted>2025-09-02T12:02:47Z</cp:lastPrinted>
  <dcterms:created xsi:type="dcterms:W3CDTF">2020-09-17T09:33:51Z</dcterms:created>
  <dcterms:modified xsi:type="dcterms:W3CDTF">2025-09-02T12:03:11Z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0x010100A190CFE1B90C204CADB6A09DBC2A935B</vt:lpwstr>
  </property>
</Properties>
</file>